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SF\KKC\ITS\OPPIK\Přílohy\"/>
    </mc:Choice>
  </mc:AlternateContent>
  <bookViews>
    <workbookView xWindow="930" yWindow="0" windowWidth="19200" windowHeight="10995"/>
  </bookViews>
  <sheets>
    <sheet name="RP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K15" i="1" l="1"/>
  <c r="K14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16" i="1"/>
  <c r="K17" i="1"/>
  <c r="K18" i="1"/>
  <c r="K19" i="1"/>
  <c r="K20" i="1"/>
  <c r="K21" i="1"/>
  <c r="K22" i="1"/>
  <c r="K23" i="1"/>
  <c r="K24" i="1"/>
  <c r="K25" i="1"/>
  <c r="L25" i="1"/>
  <c r="L24" i="1"/>
  <c r="L23" i="1"/>
  <c r="L22" i="1"/>
  <c r="L21" i="1"/>
  <c r="L20" i="1"/>
  <c r="L19" i="1"/>
  <c r="L18" i="1"/>
  <c r="L17" i="1"/>
  <c r="L16" i="1"/>
  <c r="L15" i="1"/>
  <c r="L14" i="1"/>
  <c r="K7" i="1"/>
  <c r="K9" i="1" s="1"/>
  <c r="K6" i="1"/>
  <c r="K8" i="1" s="1"/>
  <c r="H14" i="1" l="1"/>
  <c r="H25" i="1"/>
  <c r="H23" i="1"/>
  <c r="H21" i="1"/>
  <c r="H19" i="1"/>
  <c r="H17" i="1"/>
  <c r="H15" i="1"/>
  <c r="I24" i="1"/>
  <c r="I22" i="1"/>
  <c r="I20" i="1"/>
  <c r="I18" i="1"/>
  <c r="I16" i="1"/>
  <c r="I14" i="1"/>
  <c r="H45" i="1"/>
  <c r="H43" i="1"/>
  <c r="H41" i="1"/>
  <c r="H39" i="1"/>
  <c r="H37" i="1"/>
  <c r="H35" i="1"/>
  <c r="H33" i="1"/>
  <c r="H31" i="1"/>
  <c r="H29" i="1"/>
  <c r="I45" i="1"/>
  <c r="I43" i="1"/>
  <c r="I41" i="1"/>
  <c r="I39" i="1"/>
  <c r="I37" i="1"/>
  <c r="I35" i="1"/>
  <c r="I33" i="1"/>
  <c r="I31" i="1"/>
  <c r="I29" i="1"/>
  <c r="H24" i="1"/>
  <c r="J24" i="1" s="1"/>
  <c r="H22" i="1"/>
  <c r="H20" i="1"/>
  <c r="J20" i="1" s="1"/>
  <c r="H18" i="1"/>
  <c r="J18" i="1" s="1"/>
  <c r="H16" i="1"/>
  <c r="J16" i="1" s="1"/>
  <c r="I25" i="1"/>
  <c r="I23" i="1"/>
  <c r="I21" i="1"/>
  <c r="I19" i="1"/>
  <c r="I17" i="1"/>
  <c r="I15" i="1"/>
  <c r="H46" i="1"/>
  <c r="H44" i="1"/>
  <c r="H42" i="1"/>
  <c r="H40" i="1"/>
  <c r="H38" i="1"/>
  <c r="H36" i="1"/>
  <c r="H34" i="1"/>
  <c r="H32" i="1"/>
  <c r="H30" i="1"/>
  <c r="I46" i="1"/>
  <c r="I44" i="1"/>
  <c r="I42" i="1"/>
  <c r="I40" i="1"/>
  <c r="I38" i="1"/>
  <c r="I36" i="1"/>
  <c r="I34" i="1"/>
  <c r="I32" i="1"/>
  <c r="I30" i="1"/>
  <c r="J14" i="1" l="1"/>
  <c r="J34" i="1"/>
  <c r="J42" i="1"/>
  <c r="J29" i="1"/>
  <c r="J36" i="1"/>
  <c r="J44" i="1"/>
  <c r="J31" i="1"/>
  <c r="J39" i="1"/>
  <c r="J30" i="1"/>
  <c r="J38" i="1"/>
  <c r="J46" i="1"/>
  <c r="J33" i="1"/>
  <c r="J41" i="1"/>
  <c r="J21" i="1"/>
  <c r="J19" i="1"/>
  <c r="J32" i="1"/>
  <c r="J40" i="1"/>
  <c r="J35" i="1"/>
  <c r="J43" i="1"/>
  <c r="J37" i="1"/>
  <c r="J45" i="1"/>
  <c r="J22" i="1"/>
  <c r="J15" i="1"/>
  <c r="J23" i="1"/>
  <c r="J17" i="1"/>
  <c r="J25" i="1"/>
  <c r="D9" i="1" l="1"/>
  <c r="D10" i="1"/>
</calcChain>
</file>

<file path=xl/sharedStrings.xml><?xml version="1.0" encoding="utf-8"?>
<sst xmlns="http://schemas.openxmlformats.org/spreadsheetml/2006/main" count="40" uniqueCount="30">
  <si>
    <t>Začátek projektu</t>
  </si>
  <si>
    <t>Konec projektu</t>
  </si>
  <si>
    <t>Zaměstnanec</t>
  </si>
  <si>
    <t>Datum nástupu</t>
  </si>
  <si>
    <t>Datum ukončení</t>
  </si>
  <si>
    <t>Úvazek</t>
  </si>
  <si>
    <t>Pracovní pozice</t>
  </si>
  <si>
    <t>Místo výkonu práce</t>
  </si>
  <si>
    <t>Konečné RPJ</t>
  </si>
  <si>
    <t>Celkové RPJ</t>
  </si>
  <si>
    <t>Rozdíl RPJ</t>
  </si>
  <si>
    <t>Nerelevantní</t>
  </si>
  <si>
    <t>Relevantní</t>
  </si>
  <si>
    <t>RPJ nerelevantní</t>
  </si>
  <si>
    <t>Výchozí RPJ</t>
  </si>
  <si>
    <t>Kontrola vyplnění</t>
  </si>
  <si>
    <t>Délka RPJ</t>
  </si>
  <si>
    <t>skrytý odchod</t>
  </si>
  <si>
    <t>Verze 2.1</t>
  </si>
  <si>
    <t>Místo realizace</t>
  </si>
  <si>
    <t>Podporovaná aktivita</t>
  </si>
  <si>
    <t>Závazek</t>
  </si>
  <si>
    <t>Tvorba IS/ICT</t>
  </si>
  <si>
    <t>Centra sdílených služeb</t>
  </si>
  <si>
    <t>Velikost podniku</t>
  </si>
  <si>
    <t>Malý</t>
  </si>
  <si>
    <t>Střední</t>
  </si>
  <si>
    <t>Velký</t>
  </si>
  <si>
    <t>Vyplňujte pouze bílé buňky. V hlavičce tabulky nejprve vyplňte místo realizace, vyberte podporovanou aktivitu a velikost podniku. Začátek a konec projektu uveďte dle skutečnosti.</t>
  </si>
  <si>
    <t>Relevantní zaměstnanci jsou takoví, kteří můžou na projektu (z hlediska jeho předmětu řešení) pracovat. Nerelevantní jsou všichni ostatní.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</si>
</sst>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theme="9" tint="0.39997558519241921"/>
      <name val="Calibri"/>
      <family val="2"/>
      <charset val="238"/>
      <scheme val="minor"/>
    </font>
    <font>
      <sz val="22"/>
      <color theme="4" tint="0.3999755851924192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67">
    <xf numFmtId="0" fontId="0" fillId="0" borderId="0" xfId="0"/>
    <xf numFmtId="14" fontId="0" fillId="0" borderId="3" xfId="0" applyNumberFormat="1" applyBorder="1" applyAlignment="1" applyProtection="1">
      <alignment horizontal="right"/>
      <protection locked="0"/>
    </xf>
    <xf numFmtId="2" fontId="0" fillId="0" borderId="0" xfId="0" applyNumberFormat="1" applyBorder="1"/>
    <xf numFmtId="0" fontId="0" fillId="0" borderId="6" xfId="0" applyBorder="1" applyProtection="1">
      <protection locked="0"/>
    </xf>
    <xf numFmtId="14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5" fillId="0" borderId="0" xfId="0" applyFont="1"/>
    <xf numFmtId="0" fontId="2" fillId="0" borderId="0" xfId="0" applyFont="1" applyBorder="1"/>
    <xf numFmtId="2" fontId="3" fillId="0" borderId="0" xfId="1" applyNumberFormat="1" applyFont="1" applyFill="1" applyBorder="1"/>
    <xf numFmtId="2" fontId="7" fillId="4" borderId="5" xfId="1" applyNumberFormat="1" applyFont="1" applyFill="1" applyBorder="1"/>
    <xf numFmtId="164" fontId="1" fillId="3" borderId="0" xfId="2" applyNumberFormat="1" applyBorder="1" applyProtection="1"/>
    <xf numFmtId="164" fontId="1" fillId="3" borderId="0" xfId="2" applyNumberFormat="1" applyProtection="1"/>
    <xf numFmtId="14" fontId="0" fillId="0" borderId="0" xfId="0" applyNumberFormat="1"/>
    <xf numFmtId="0" fontId="0" fillId="0" borderId="0" xfId="0" applyNumberFormat="1" applyBorder="1"/>
    <xf numFmtId="164" fontId="1" fillId="0" borderId="0" xfId="1" applyNumberFormat="1" applyFill="1" applyBorder="1" applyProtection="1"/>
    <xf numFmtId="0" fontId="0" fillId="0" borderId="6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2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5" borderId="1" xfId="0" applyFont="1" applyFill="1" applyBorder="1"/>
    <xf numFmtId="0" fontId="6" fillId="4" borderId="5" xfId="0" applyFont="1" applyFill="1" applyBorder="1" applyAlignment="1"/>
    <xf numFmtId="0" fontId="0" fillId="0" borderId="0" xfId="0" applyProtection="1"/>
    <xf numFmtId="14" fontId="0" fillId="0" borderId="0" xfId="0" applyNumberFormat="1" applyProtection="1"/>
    <xf numFmtId="2" fontId="0" fillId="0" borderId="0" xfId="0" applyNumberFormat="1" applyProtection="1"/>
    <xf numFmtId="14" fontId="0" fillId="0" borderId="0" xfId="0" applyNumberFormat="1" applyBorder="1" applyAlignment="1" applyProtection="1">
      <alignment horizontal="left" vertical="top" wrapText="1"/>
    </xf>
    <xf numFmtId="2" fontId="0" fillId="0" borderId="0" xfId="0" applyNumberFormat="1" applyBorder="1" applyProtection="1"/>
    <xf numFmtId="14" fontId="0" fillId="0" borderId="0" xfId="0" applyNumberFormat="1" applyBorder="1" applyProtection="1"/>
    <xf numFmtId="0" fontId="8" fillId="0" borderId="0" xfId="0" applyFont="1" applyFill="1"/>
    <xf numFmtId="2" fontId="0" fillId="5" borderId="0" xfId="0" applyNumberFormat="1" applyFill="1" applyProtection="1">
      <protection hidden="1"/>
    </xf>
    <xf numFmtId="164" fontId="1" fillId="5" borderId="0" xfId="1" applyNumberFormat="1" applyFill="1" applyBorder="1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NumberFormat="1" applyProtection="1">
      <protection hidden="1"/>
    </xf>
    <xf numFmtId="0" fontId="2" fillId="6" borderId="1" xfId="0" applyFont="1" applyFill="1" applyBorder="1" applyProtection="1"/>
    <xf numFmtId="0" fontId="2" fillId="6" borderId="3" xfId="0" applyFont="1" applyFill="1" applyBorder="1" applyProtection="1"/>
    <xf numFmtId="0" fontId="2" fillId="6" borderId="4" xfId="0" applyFont="1" applyFill="1" applyBorder="1" applyProtection="1"/>
    <xf numFmtId="2" fontId="2" fillId="2" borderId="13" xfId="1" applyNumberFormat="1" applyFont="1" applyBorder="1"/>
    <xf numFmtId="0" fontId="2" fillId="5" borderId="3" xfId="0" applyFont="1" applyFill="1" applyBorder="1" applyAlignment="1"/>
    <xf numFmtId="0" fontId="2" fillId="5" borderId="4" xfId="0" applyFont="1" applyFill="1" applyBorder="1" applyAlignment="1"/>
    <xf numFmtId="0" fontId="0" fillId="0" borderId="1" xfId="0" applyBorder="1"/>
    <xf numFmtId="0" fontId="0" fillId="0" borderId="3" xfId="0" applyBorder="1"/>
    <xf numFmtId="0" fontId="9" fillId="5" borderId="5" xfId="0" applyFont="1" applyFill="1" applyBorder="1"/>
    <xf numFmtId="0" fontId="0" fillId="6" borderId="9" xfId="0" applyFill="1" applyBorder="1" applyAlignment="1">
      <alignment horizontal="left" wrapText="1"/>
    </xf>
    <xf numFmtId="0" fontId="0" fillId="6" borderId="14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2" xfId="0" applyFill="1" applyBorder="1" applyAlignment="1">
      <alignment horizontal="left" wrapText="1"/>
    </xf>
    <xf numFmtId="0" fontId="0" fillId="6" borderId="0" xfId="0" applyFill="1" applyBorder="1" applyAlignment="1">
      <alignment horizontal="left" wrapText="1"/>
    </xf>
    <xf numFmtId="0" fontId="0" fillId="6" borderId="10" xfId="0" applyFill="1" applyBorder="1" applyAlignment="1">
      <alignment horizontal="left" wrapText="1"/>
    </xf>
    <xf numFmtId="0" fontId="0" fillId="6" borderId="11" xfId="0" applyFill="1" applyBorder="1" applyAlignment="1">
      <alignment horizontal="left" wrapText="1"/>
    </xf>
    <xf numFmtId="0" fontId="0" fillId="6" borderId="15" xfId="0" applyFill="1" applyBorder="1" applyAlignment="1">
      <alignment horizontal="left" wrapText="1"/>
    </xf>
    <xf numFmtId="0" fontId="0" fillId="6" borderId="12" xfId="0" applyFill="1" applyBorder="1" applyAlignment="1">
      <alignment horizontal="left" wrapText="1"/>
    </xf>
    <xf numFmtId="2" fontId="0" fillId="5" borderId="5" xfId="0" applyNumberFormat="1" applyFill="1" applyBorder="1" applyProtection="1"/>
    <xf numFmtId="0" fontId="0" fillId="6" borderId="14" xfId="0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11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</cellXfs>
  <cellStyles count="3">
    <cellStyle name="20 % – Zvýraznění5" xfId="1" builtinId="46"/>
    <cellStyle name="20 % – Zvýraznění6" xfId="2" builtinId="50"/>
    <cellStyle name="Normální" xfId="0" builtinId="0"/>
  </cellStyles>
  <dxfs count="38">
    <dxf>
      <protection locked="0" hidden="0"/>
    </dxf>
    <dxf>
      <numFmt numFmtId="19" formatCode="d/m/yyyy"/>
      <protection locked="1" hidden="0"/>
    </dxf>
    <dxf>
      <numFmt numFmtId="164" formatCode="0.00_ ;[Red]\-0.00\ "/>
      <border diagonalUp="0" diagonalDown="0">
        <left/>
        <right style="thin">
          <color indexed="64"/>
        </right>
        <top/>
        <bottom/>
      </border>
      <protection locked="1" hidden="0"/>
    </dxf>
    <dxf>
      <numFmt numFmtId="164" formatCode="0.00_ ;[Red]\-0.00\ "/>
      <protection locked="1" hidden="0"/>
    </dxf>
    <dxf>
      <numFmt numFmtId="164" formatCode="0.00_ ;[Red]\-0.00\ "/>
      <protection locked="1" hidden="0"/>
    </dxf>
    <dxf>
      <protection locked="0" hidden="0"/>
    </dxf>
    <dxf>
      <protection locked="0" hidden="0"/>
    </dxf>
    <dxf>
      <protection locked="0" hidden="0"/>
    </dxf>
    <dxf>
      <numFmt numFmtId="2" formatCode="0.00"/>
      <protection locked="0" hidden="0"/>
    </dxf>
    <dxf>
      <protection locked="0" hidden="0"/>
    </dxf>
    <dxf>
      <numFmt numFmtId="2" formatCode="0.00"/>
      <protection locked="0" hidden="0"/>
    </dxf>
    <dxf>
      <protection locked="0" hidden="0"/>
    </dxf>
    <dxf>
      <numFmt numFmtId="19" formatCode="d/m/yyyy"/>
      <protection locked="0" hidden="0"/>
    </dxf>
    <dxf>
      <protection locked="0" hidden="0"/>
    </dxf>
    <dxf>
      <numFmt numFmtId="19" formatCode="d/m/yyyy"/>
      <protection locked="0" hidden="0"/>
    </dxf>
    <dxf>
      <border diagonalUp="0" diagonalDown="0" outline="0">
        <left style="thin">
          <color indexed="64"/>
        </left>
        <right/>
        <top/>
        <bottom/>
      </border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alignment horizontal="left" vertical="top" textRotation="0" wrapText="1" indent="0" justifyLastLine="0" shrinkToFit="0" readingOrder="0"/>
    </dxf>
    <dxf>
      <numFmt numFmtId="0" formatCode="General"/>
      <border diagonalUp="0" diagonalDown="0">
        <left style="thin">
          <color indexed="64"/>
        </left>
        <right/>
        <top/>
        <bottom/>
      </border>
      <protection locked="1" hidden="1"/>
    </dxf>
    <dxf>
      <protection locked="0" hidden="0"/>
    </dxf>
    <dxf>
      <numFmt numFmtId="19" formatCode="d/m/yyyy"/>
      <fill>
        <patternFill patternType="solid">
          <fgColor indexed="64"/>
          <bgColor theme="8" tint="0.79998168889431442"/>
        </patternFill>
      </fill>
      <protection locked="1" hidden="1"/>
    </dxf>
    <dxf>
      <numFmt numFmtId="164" formatCode="0.00_ ;[Red]\-0.00\ "/>
      <fill>
        <patternFill patternType="solid">
          <fgColor indexed="64"/>
          <bgColor theme="8" tint="0.79998168889431442"/>
        </patternFill>
      </fill>
      <protection locked="1" hidden="1"/>
    </dxf>
    <dxf>
      <numFmt numFmtId="2" formatCode="0.00"/>
      <fill>
        <patternFill patternType="solid">
          <fgColor indexed="64"/>
          <bgColor theme="8" tint="0.79998168889431442"/>
        </patternFill>
      </fill>
      <protection locked="1" hidden="1"/>
    </dxf>
    <dxf>
      <numFmt numFmtId="2" formatCode="0.00"/>
      <fill>
        <patternFill patternType="solid">
          <fgColor indexed="64"/>
          <bgColor theme="8" tint="0.79998168889431442"/>
        </patternFill>
      </fill>
      <protection locked="1" hidden="1"/>
    </dxf>
    <dxf>
      <protection locked="0" hidden="0"/>
    </dxf>
    <dxf>
      <protection locked="0" hidden="0"/>
    </dxf>
    <dxf>
      <protection locked="0" hidden="0"/>
    </dxf>
    <dxf>
      <numFmt numFmtId="2" formatCode="0.00"/>
      <protection locked="0" hidden="0"/>
    </dxf>
    <dxf>
      <protection locked="0" hidden="0"/>
    </dxf>
    <dxf>
      <numFmt numFmtId="2" formatCode="0.00"/>
      <protection locked="0" hidden="0"/>
    </dxf>
    <dxf>
      <protection locked="0" hidden="0"/>
    </dxf>
    <dxf>
      <numFmt numFmtId="19" formatCode="d/m/yyyy"/>
      <protection locked="0" hidden="0"/>
    </dxf>
    <dxf>
      <protection locked="0" hidden="0"/>
    </dxf>
    <dxf>
      <numFmt numFmtId="19" formatCode="d/m/yyyy"/>
      <protection locked="0" hidden="0"/>
    </dxf>
    <dxf>
      <border diagonalUp="0" diagonalDown="0" outline="0">
        <left style="thin">
          <color indexed="64"/>
        </left>
        <right/>
        <top/>
        <bottom/>
      </border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alignment horizontal="left" vertical="top" textRotation="0" wrapText="1" indent="0" justifyLastLine="0" shrinkToFit="0" readingOrder="0"/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Relevantni" displayName="Relevantni" ref="B13:L25" headerRowDxfId="36">
  <autoFilter ref="B13:L25"/>
  <sortState ref="B11:O441">
    <sortCondition ref="B10:B441"/>
  </sortState>
  <tableColumns count="11">
    <tableColumn id="1" name="Zaměstnanec" totalsRowLabel="Celkem" dataDxfId="35" totalsRowDxfId="34"/>
    <tableColumn id="2" name="Datum nástupu" dataDxfId="33" totalsRowDxfId="32"/>
    <tableColumn id="3" name="Datum ukončení" dataDxfId="31" totalsRowDxfId="30"/>
    <tableColumn id="8" name="Úvazek" dataDxfId="29" totalsRowDxfId="28"/>
    <tableColumn id="4" name="Pracovní pozice" dataDxfId="27" totalsRowDxfId="26"/>
    <tableColumn id="9" name="Místo výkonu práce" dataDxfId="25" totalsRowDxfId="24"/>
    <tableColumn id="10" name="Výchozí RPJ" dataDxfId="23" dataCellStyle="20 % – Zvýraznění5">
      <calculatedColumnFormula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calculatedColumnFormula>
    </tableColumn>
    <tableColumn id="11" name="Konečné RPJ" dataDxfId="22" dataCellStyle="20 % – Zvýraznění5">
      <calculatedColumnFormula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calculatedColumnFormula>
    </tableColumn>
    <tableColumn id="12" name="Rozdíl RPJ" dataDxfId="21" dataCellStyle="20 % – Zvýraznění5">
      <calculatedColumnFormula>ROUND(IF(AND(Relevantni[[#This Row],[Výchozí RPJ]]="",Relevantni[[#This Row],[Konečné RPJ]]=""),"",Relevantni[[#This Row],[Konečné RPJ]]-Relevantni[[#This Row],[Výchozí RPJ]]),2)</calculatedColumnFormula>
    </tableColumn>
    <tableColumn id="15" name="skrytý odchod" dataDxfId="20" totalsRowDxfId="19" dataCellStyle="20 % – Zvýraznění5">
      <calculatedColumnFormula>IF(Relevantni[[#This Row],[Datum ukončení]]="",$D$7,Relevantni[[#This Row],[Datum ukončení]])</calculatedColumnFormula>
    </tableColumn>
    <tableColumn id="6" name="Kontrola vyplnění" dataDxfId="18">
      <calculatedColumnFormula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Nerelevantni" displayName="Nerelevantni" ref="B28:K46" headerRowDxfId="17">
  <autoFilter ref="B28:K46"/>
  <sortState ref="B444:N739">
    <sortCondition ref="B443:B739"/>
  </sortState>
  <tableColumns count="10">
    <tableColumn id="1" name="Zaměstnanec" totalsRowLabel="Celkem" dataDxfId="16" totalsRowDxfId="15"/>
    <tableColumn id="2" name="Datum nástupu" dataDxfId="14" totalsRowDxfId="13"/>
    <tableColumn id="3" name="Datum ukončení" dataDxfId="12" totalsRowDxfId="11"/>
    <tableColumn id="8" name="Úvazek" dataDxfId="10" totalsRowDxfId="9"/>
    <tableColumn id="4" name="Pracovní pozice" dataDxfId="8" totalsRowDxfId="7"/>
    <tableColumn id="9" name="Místo výkonu práce" dataDxfId="6" totalsRowDxfId="5"/>
    <tableColumn id="10" name="Výchozí RPJ" dataDxfId="4" dataCellStyle="20 % – Zvýraznění6">
      <calculatedColumnFormula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calculatedColumnFormula>
    </tableColumn>
    <tableColumn id="11" name="Konečné RPJ" dataDxfId="3" dataCellStyle="20 % – Zvýraznění6">
      <calculatedColumnFormula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calculatedColumnFormula>
    </tableColumn>
    <tableColumn id="12" name="Rozdíl RPJ" dataDxfId="2" dataCellStyle="20 % – Zvýraznění6">
      <calculatedColumnFormula>ROUND(IF(AND(Nerelevantni[[#This Row],[Výchozí RPJ]]="",Nerelevantni[[#This Row],[Konečné RPJ]]=""),"",Nerelevantni[[#This Row],[Konečné RPJ]]-Nerelevantni[[#This Row],[Výchozí RPJ]]),2)</calculatedColumnFormula>
    </tableColumn>
    <tableColumn id="6" name="skrytý odchod" dataDxfId="1" totalsRowDxfId="0" dataCellStyle="20 % – Zvýraznění6">
      <calculatedColumnFormula>IF(Nerelevantni[[#This Row],[Datum ukončení]]="",$D$7,Nerelevantni[[#This Row],[Datum ukončení]])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6"/>
  <sheetViews>
    <sheetView tabSelected="1" workbookViewId="0">
      <selection activeCell="F6" sqref="F6"/>
    </sheetView>
  </sheetViews>
  <sheetFormatPr defaultRowHeight="15" x14ac:dyDescent="0.25"/>
  <cols>
    <col min="1" max="1" width="2.7109375" customWidth="1"/>
    <col min="2" max="2" width="20.7109375" customWidth="1"/>
    <col min="3" max="3" width="20" bestFit="1" customWidth="1"/>
    <col min="4" max="4" width="24.140625" bestFit="1" customWidth="1"/>
    <col min="5" max="5" width="9.7109375" style="28" bestFit="1" customWidth="1"/>
    <col min="6" max="6" width="15.85546875" customWidth="1"/>
    <col min="7" max="7" width="20.85546875" bestFit="1" customWidth="1"/>
    <col min="8" max="8" width="15.85546875" customWidth="1"/>
    <col min="9" max="10" width="10.85546875" customWidth="1"/>
    <col min="11" max="11" width="25" hidden="1" customWidth="1"/>
    <col min="12" max="12" width="25.42578125" customWidth="1"/>
    <col min="13" max="13" width="16.7109375" customWidth="1"/>
    <col min="14" max="14" width="13.7109375" customWidth="1"/>
    <col min="15" max="15" width="50.42578125" customWidth="1"/>
    <col min="16" max="16" width="9.140625" hidden="1" customWidth="1"/>
    <col min="17" max="17" width="9.140625" customWidth="1"/>
  </cols>
  <sheetData>
    <row r="1" spans="2:16" ht="15.75" thickBot="1" x14ac:dyDescent="0.3"/>
    <row r="2" spans="2:16" ht="15" customHeight="1" x14ac:dyDescent="0.25">
      <c r="C2" s="39" t="s">
        <v>19</v>
      </c>
      <c r="D2" s="45"/>
      <c r="G2" s="48" t="s">
        <v>28</v>
      </c>
      <c r="H2" s="49"/>
      <c r="I2" s="50"/>
      <c r="P2" t="s">
        <v>22</v>
      </c>
    </row>
    <row r="3" spans="2:16" x14ac:dyDescent="0.25">
      <c r="B3" s="34" t="s">
        <v>18</v>
      </c>
      <c r="C3" s="40" t="s">
        <v>20</v>
      </c>
      <c r="D3" s="46"/>
      <c r="G3" s="51"/>
      <c r="H3" s="52"/>
      <c r="I3" s="53"/>
      <c r="K3" s="28">
        <v>12</v>
      </c>
      <c r="P3" t="s">
        <v>23</v>
      </c>
    </row>
    <row r="4" spans="2:16" ht="15.75" thickBot="1" x14ac:dyDescent="0.3">
      <c r="B4" s="34"/>
      <c r="C4" s="41" t="s">
        <v>24</v>
      </c>
      <c r="D4" s="46"/>
      <c r="G4" s="51"/>
      <c r="H4" s="52"/>
      <c r="I4" s="53"/>
      <c r="K4" s="28"/>
    </row>
    <row r="5" spans="2:16" ht="15.75" thickBot="1" x14ac:dyDescent="0.3">
      <c r="C5" s="26" t="s">
        <v>16</v>
      </c>
      <c r="D5" s="47">
        <v>12</v>
      </c>
      <c r="G5" s="54"/>
      <c r="H5" s="55"/>
      <c r="I5" s="56"/>
      <c r="K5" s="28">
        <v>6</v>
      </c>
      <c r="P5" t="s">
        <v>25</v>
      </c>
    </row>
    <row r="6" spans="2:16" ht="15.75" thickBot="1" x14ac:dyDescent="0.3">
      <c r="C6" s="43" t="s">
        <v>0</v>
      </c>
      <c r="D6" s="1">
        <v>42157</v>
      </c>
      <c r="G6" s="17"/>
      <c r="K6" s="29">
        <f>EDATE(D6,-$D$5)</f>
        <v>41792</v>
      </c>
      <c r="P6" t="s">
        <v>26</v>
      </c>
    </row>
    <row r="7" spans="2:16" ht="15" customHeight="1" thickBot="1" x14ac:dyDescent="0.3">
      <c r="C7" s="43" t="s">
        <v>1</v>
      </c>
      <c r="D7" s="1">
        <v>43465</v>
      </c>
      <c r="G7" s="60" t="s">
        <v>29</v>
      </c>
      <c r="H7" s="58"/>
      <c r="I7" s="61"/>
      <c r="K7" s="29">
        <f>EDATE(D7,-$D$5)</f>
        <v>43100</v>
      </c>
      <c r="P7" t="s">
        <v>27</v>
      </c>
    </row>
    <row r="8" spans="2:16" ht="15.75" thickBot="1" x14ac:dyDescent="0.3">
      <c r="C8" s="43" t="s">
        <v>21</v>
      </c>
      <c r="D8" s="57" t="str">
        <f>+IF(AND(D3="Tvorba IS/ICT",D4="Malý"),2,IF(AND(D3="Tvorba IS/ICT",D4="střední"),3,IF(AND(D3="Tvorba IS/ICT",D4="Velký"),4,IF(D3="Centra sdílených služeb","Zadejte povinný indikátor",""))))</f>
        <v/>
      </c>
      <c r="G8" s="62"/>
      <c r="H8" s="59"/>
      <c r="I8" s="63"/>
      <c r="K8" s="30">
        <f>D6-K6</f>
        <v>365</v>
      </c>
    </row>
    <row r="9" spans="2:16" ht="15.75" thickBot="1" x14ac:dyDescent="0.3">
      <c r="C9" s="44" t="s">
        <v>9</v>
      </c>
      <c r="D9" s="42">
        <f>IF(SUMIF(Relevantni[Místo výkonu práce],"&lt;&gt;"&amp;D2,Relevantni[Rozdíl RPJ])&gt;0,SUM(Relevantni[Rozdíl RPJ])-SUMIF(Relevantni[Místo výkonu práce],"&lt;&gt;"&amp;D2,Relevantni[Rozdíl RPJ]),SUM(Relevantni[Rozdíl RPJ]))</f>
        <v>0</v>
      </c>
      <c r="G9" s="64"/>
      <c r="H9" s="65"/>
      <c r="I9" s="66"/>
      <c r="K9" s="30">
        <f>D7-K7</f>
        <v>365</v>
      </c>
    </row>
    <row r="10" spans="2:16" ht="15.75" thickBot="1" x14ac:dyDescent="0.3">
      <c r="C10" s="27" t="s">
        <v>13</v>
      </c>
      <c r="D10" s="14">
        <f>SUM(Nerelevantni[Rozdíl RPJ])</f>
        <v>0</v>
      </c>
    </row>
    <row r="11" spans="2:16" x14ac:dyDescent="0.25">
      <c r="C11" s="12"/>
      <c r="D11" s="13"/>
    </row>
    <row r="12" spans="2:16" ht="28.5" x14ac:dyDescent="0.45">
      <c r="B12" s="11" t="s">
        <v>12</v>
      </c>
    </row>
    <row r="13" spans="2:16" ht="30" customHeight="1" x14ac:dyDescent="0.25">
      <c r="B13" s="20" t="s">
        <v>2</v>
      </c>
      <c r="C13" s="21" t="s">
        <v>3</v>
      </c>
      <c r="D13" s="21" t="s">
        <v>4</v>
      </c>
      <c r="E13" s="22" t="s">
        <v>5</v>
      </c>
      <c r="F13" s="22" t="s">
        <v>6</v>
      </c>
      <c r="G13" s="23" t="s">
        <v>7</v>
      </c>
      <c r="H13" s="23" t="s">
        <v>14</v>
      </c>
      <c r="I13" s="23" t="s">
        <v>8</v>
      </c>
      <c r="J13" s="23" t="s">
        <v>10</v>
      </c>
      <c r="K13" s="31" t="s">
        <v>17</v>
      </c>
      <c r="L13" s="25" t="s">
        <v>15</v>
      </c>
    </row>
    <row r="14" spans="2:16" x14ac:dyDescent="0.25">
      <c r="B14" s="3"/>
      <c r="C14" s="7"/>
      <c r="D14" s="7"/>
      <c r="E14" s="5"/>
      <c r="F14" s="8"/>
      <c r="G14" s="9"/>
      <c r="H14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14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14" s="36">
        <f>ROUND(IF(AND(Relevantni[[#This Row],[Výchozí RPJ]]="",Relevantni[[#This Row],[Konečné RPJ]]=""),"",Relevantni[[#This Row],[Konečné RPJ]]-Relevantni[[#This Row],[Výchozí RPJ]]),2)</f>
        <v>0</v>
      </c>
      <c r="K14" s="37">
        <f>IF(Relevantni[[#This Row],[Datum ukončení]]="",$D$7,Relevantni[[#This Row],[Datum ukončení]])</f>
        <v>43465</v>
      </c>
      <c r="L14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15" spans="2:16" x14ac:dyDescent="0.25">
      <c r="B15" s="3"/>
      <c r="C15" s="7"/>
      <c r="D15" s="7"/>
      <c r="E15" s="5"/>
      <c r="F15" s="8"/>
      <c r="G15" s="9"/>
      <c r="H15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15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15" s="36">
        <f>ROUND(IF(AND(Relevantni[[#This Row],[Výchozí RPJ]]="",Relevantni[[#This Row],[Konečné RPJ]]=""),"",Relevantni[[#This Row],[Konečné RPJ]]-Relevantni[[#This Row],[Výchozí RPJ]]),2)</f>
        <v>0</v>
      </c>
      <c r="K15" s="37">
        <f>IF(Relevantni[[#This Row],[Datum ukončení]]="",$D$7,Relevantni[[#This Row],[Datum ukončení]])</f>
        <v>43465</v>
      </c>
      <c r="L15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16" spans="2:16" x14ac:dyDescent="0.25">
      <c r="B16" s="3"/>
      <c r="C16" s="7"/>
      <c r="D16" s="7"/>
      <c r="E16" s="5"/>
      <c r="F16" s="8"/>
      <c r="G16" s="9"/>
      <c r="H16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16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16" s="36">
        <f>ROUND(IF(AND(Relevantni[[#This Row],[Výchozí RPJ]]="",Relevantni[[#This Row],[Konečné RPJ]]=""),"",Relevantni[[#This Row],[Konečné RPJ]]-Relevantni[[#This Row],[Výchozí RPJ]]),2)</f>
        <v>0</v>
      </c>
      <c r="K16" s="37">
        <f>IF(Relevantni[[#This Row],[Datum ukončení]]="",$D$7,Relevantni[[#This Row],[Datum ukončení]])</f>
        <v>43465</v>
      </c>
      <c r="L16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17" spans="2:15" x14ac:dyDescent="0.25">
      <c r="B17" s="3"/>
      <c r="C17" s="7"/>
      <c r="D17" s="7"/>
      <c r="E17" s="5"/>
      <c r="F17" s="8"/>
      <c r="G17" s="9"/>
      <c r="H17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17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17" s="36">
        <f>ROUND(IF(AND(Relevantni[[#This Row],[Výchozí RPJ]]="",Relevantni[[#This Row],[Konečné RPJ]]=""),"",Relevantni[[#This Row],[Konečné RPJ]]-Relevantni[[#This Row],[Výchozí RPJ]]),2)</f>
        <v>0</v>
      </c>
      <c r="K17" s="37">
        <f>IF(Relevantni[[#This Row],[Datum ukončení]]="",$D$7,Relevantni[[#This Row],[Datum ukončení]])</f>
        <v>43465</v>
      </c>
      <c r="L17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18" spans="2:15" x14ac:dyDescent="0.25">
      <c r="B18" s="3"/>
      <c r="C18" s="7"/>
      <c r="D18" s="7"/>
      <c r="E18" s="5"/>
      <c r="F18" s="8"/>
      <c r="G18" s="9"/>
      <c r="H18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18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18" s="36">
        <f>ROUND(IF(AND(Relevantni[[#This Row],[Výchozí RPJ]]="",Relevantni[[#This Row],[Konečné RPJ]]=""),"",Relevantni[[#This Row],[Konečné RPJ]]-Relevantni[[#This Row],[Výchozí RPJ]]),2)</f>
        <v>0</v>
      </c>
      <c r="K18" s="37">
        <f>IF(Relevantni[[#This Row],[Datum ukončení]]="",$D$7,Relevantni[[#This Row],[Datum ukončení]])</f>
        <v>43465</v>
      </c>
      <c r="L18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19" spans="2:15" x14ac:dyDescent="0.25">
      <c r="B19" s="3"/>
      <c r="C19" s="7"/>
      <c r="D19" s="7"/>
      <c r="E19" s="5"/>
      <c r="F19" s="8"/>
      <c r="G19" s="9"/>
      <c r="H19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19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19" s="36">
        <f>ROUND(IF(AND(Relevantni[[#This Row],[Výchozí RPJ]]="",Relevantni[[#This Row],[Konečné RPJ]]=""),"",Relevantni[[#This Row],[Konečné RPJ]]-Relevantni[[#This Row],[Výchozí RPJ]]),2)</f>
        <v>0</v>
      </c>
      <c r="K19" s="37">
        <f>IF(Relevantni[[#This Row],[Datum ukončení]]="",$D$7,Relevantni[[#This Row],[Datum ukončení]])</f>
        <v>43465</v>
      </c>
      <c r="L19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20" spans="2:15" x14ac:dyDescent="0.25">
      <c r="B20" s="3"/>
      <c r="C20" s="7"/>
      <c r="D20" s="7"/>
      <c r="E20" s="5"/>
      <c r="F20" s="8"/>
      <c r="G20" s="9"/>
      <c r="H20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20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20" s="36">
        <f>ROUND(IF(AND(Relevantni[[#This Row],[Výchozí RPJ]]="",Relevantni[[#This Row],[Konečné RPJ]]=""),"",Relevantni[[#This Row],[Konečné RPJ]]-Relevantni[[#This Row],[Výchozí RPJ]]),2)</f>
        <v>0</v>
      </c>
      <c r="K20" s="37">
        <f>IF(Relevantni[[#This Row],[Datum ukončení]]="",$D$7,Relevantni[[#This Row],[Datum ukončení]])</f>
        <v>43465</v>
      </c>
      <c r="L20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21" spans="2:15" x14ac:dyDescent="0.25">
      <c r="B21" s="3"/>
      <c r="C21" s="7"/>
      <c r="D21" s="7"/>
      <c r="E21" s="5"/>
      <c r="F21" s="8"/>
      <c r="G21" s="9"/>
      <c r="H21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21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21" s="36">
        <f>ROUND(IF(AND(Relevantni[[#This Row],[Výchozí RPJ]]="",Relevantni[[#This Row],[Konečné RPJ]]=""),"",Relevantni[[#This Row],[Konečné RPJ]]-Relevantni[[#This Row],[Výchozí RPJ]]),2)</f>
        <v>0</v>
      </c>
      <c r="K21" s="37">
        <f>IF(Relevantni[[#This Row],[Datum ukončení]]="",$D$7,Relevantni[[#This Row],[Datum ukončení]])</f>
        <v>43465</v>
      </c>
      <c r="L21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22" spans="2:15" x14ac:dyDescent="0.25">
      <c r="B22" s="3"/>
      <c r="C22" s="7"/>
      <c r="D22" s="7"/>
      <c r="E22" s="5"/>
      <c r="F22" s="8"/>
      <c r="G22" s="9"/>
      <c r="H22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22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22" s="36">
        <f>ROUND(IF(AND(Relevantni[[#This Row],[Výchozí RPJ]]="",Relevantni[[#This Row],[Konečné RPJ]]=""),"",Relevantni[[#This Row],[Konečné RPJ]]-Relevantni[[#This Row],[Výchozí RPJ]]),2)</f>
        <v>0</v>
      </c>
      <c r="K22" s="37">
        <f>IF(Relevantni[[#This Row],[Datum ukončení]]="",$D$7,Relevantni[[#This Row],[Datum ukončení]])</f>
        <v>43465</v>
      </c>
      <c r="L22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23" spans="2:15" x14ac:dyDescent="0.25">
      <c r="B23" s="3"/>
      <c r="C23" s="7"/>
      <c r="D23" s="7"/>
      <c r="E23" s="5"/>
      <c r="F23" s="8"/>
      <c r="G23" s="9"/>
      <c r="H23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23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23" s="36">
        <f>ROUND(IF(AND(Relevantni[[#This Row],[Výchozí RPJ]]="",Relevantni[[#This Row],[Konečné RPJ]]=""),"",Relevantni[[#This Row],[Konečné RPJ]]-Relevantni[[#This Row],[Výchozí RPJ]]),2)</f>
        <v>0</v>
      </c>
      <c r="K23" s="37">
        <f>IF(Relevantni[[#This Row],[Datum ukončení]]="",$D$7,Relevantni[[#This Row],[Datum ukončení]])</f>
        <v>43465</v>
      </c>
      <c r="L23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24" spans="2:15" x14ac:dyDescent="0.25">
      <c r="B24" s="3"/>
      <c r="C24" s="7"/>
      <c r="D24" s="7"/>
      <c r="E24" s="5"/>
      <c r="F24" s="8"/>
      <c r="G24" s="9"/>
      <c r="H24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24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24" s="36">
        <f>ROUND(IF(AND(Relevantni[[#This Row],[Výchozí RPJ]]="",Relevantni[[#This Row],[Konečné RPJ]]=""),"",Relevantni[[#This Row],[Konečné RPJ]]-Relevantni[[#This Row],[Výchozí RPJ]]),2)</f>
        <v>0</v>
      </c>
      <c r="K24" s="37">
        <f>IF(Relevantni[[#This Row],[Datum ukončení]]="",$D$7,Relevantni[[#This Row],[Datum ukončení]])</f>
        <v>43465</v>
      </c>
      <c r="L24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25" spans="2:15" x14ac:dyDescent="0.25">
      <c r="B25" s="3"/>
      <c r="C25" s="7"/>
      <c r="D25" s="7"/>
      <c r="E25" s="5"/>
      <c r="F25" s="8"/>
      <c r="G25" s="9"/>
      <c r="H25" s="35">
        <f>IF(AND($D$5="",$D$6="",$D$7=""),"",ROUND(IF(AND(Relevantni[[#This Row],[Datum nástupu]]&lt;=$K$6,Relevantni[[#This Row],[skrytý odchod]]&lt;=$K$6),0,IF(AND(Relevantni[[#This Row],[Datum nástupu]]&lt;=$K$6,Relevantni[[#This Row],[skrytý odchod]]&lt;=$D$6,Relevantni[[#This Row],[skrytý odchod]]&gt;$K$6),Relevantni[[#This Row],[skrytý odchod]]-$K$6,IF(AND(Relevantni[[#This Row],[Datum nástupu]]&gt;=$K$6,Relevantni[[#This Row],[skrytý odchod]]&lt;=$D$6),Relevantni[[#This Row],[skrytý odchod]]-Relevantni[[#This Row],[Datum nástupu]],IF(AND(Relevantni[[#This Row],[Datum nástupu]]&gt;=$K$6,Relevantni[[#This Row],[skrytý odchod]]&gt;=$D$6,Relevantni[[#This Row],[Datum nástupu]]&lt;$D$6),$D$6-Relevantni[[#This Row],[Datum nástupu]],IF(AND(Relevantni[[#This Row],[Datum nástupu]]&lt;=$K$6,Relevantni[[#This Row],[skrytý odchod]]&gt;=$D$6),$D$6-$K$6,IF(Relevantni[[#This Row],[Datum nástupu]]&gt;=$D$6,0,0))))))*Relevantni[[#This Row],[Úvazek]]/$K$8,3))</f>
        <v>0</v>
      </c>
      <c r="I25" s="35">
        <f>IF(AND($D$5="",$D$6="",$D$7=""),"",ROUND(IF(AND(Relevantni[[#This Row],[Datum nástupu]]&lt;=$K$7,Relevantni[[#This Row],[skrytý odchod]]&lt;=$K$7),0,IF(AND(Relevantni[[#This Row],[Datum nástupu]]&lt;=$K$7,Relevantni[[#This Row],[skrytý odchod]]&lt;=$D$7,Relevantni[[#This Row],[skrytý odchod]]&gt;$K$7),Relevantni[[#This Row],[skrytý odchod]]-$K$7,IF(AND(Relevantni[[#This Row],[Datum nástupu]]&gt;=$K$7,Relevantni[[#This Row],[skrytý odchod]]&lt;=$D$7),Relevantni[[#This Row],[skrytý odchod]]-Relevantni[[#This Row],[Datum nástupu]],IF(AND(Relevantni[[#This Row],[Datum nástupu]]&gt;=$K$7,Relevantni[[#This Row],[skrytý odchod]]&gt;=$D$7,Relevantni[[#This Row],[Datum nástupu]]&lt;$D$7),$D$7-Relevantni[[#This Row],[Datum nástupu]],IF(AND(Relevantni[[#This Row],[Datum nástupu]]&lt;=$K$7,Relevantni[[#This Row],[skrytý odchod]]&gt;=$D$7),$D$7-$K$7,IF(Relevantni[[#This Row],[Datum nástupu]]&gt;=$D$7,0,0))))))*Relevantni[[#This Row],[Úvazek]]/$K$9,3))</f>
        <v>0</v>
      </c>
      <c r="J25" s="36">
        <f>ROUND(IF(AND(Relevantni[[#This Row],[Výchozí RPJ]]="",Relevantni[[#This Row],[Konečné RPJ]]=""),"",Relevantni[[#This Row],[Konečné RPJ]]-Relevantni[[#This Row],[Výchozí RPJ]]),2)</f>
        <v>0</v>
      </c>
      <c r="K25" s="37">
        <f>IF(Relevantni[[#This Row],[Datum ukončení]]="",$D$7,Relevantni[[#This Row],[Datum ukončení]])</f>
        <v>43465</v>
      </c>
      <c r="L25" s="38" t="str">
        <f>IF(AND(Relevantni[[#This Row],[Zaměstnanec]]="",Relevantni[[#This Row],[Datum nástupu]]="",Relevantni[[#This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nástupu]]&lt;&gt;"",Relevantni[[#This Row],[Úvazek]]&lt;&gt;"",Relevantni[[#This Row],[Pracovní pozice]]&lt;&gt;"",Relevantni[[#This Row],[Místo výkonu práce]]&lt;&gt;""),"","Vyplňte prázdné buňky"))</f>
        <v/>
      </c>
    </row>
    <row r="26" spans="2:15" x14ac:dyDescent="0.25">
      <c r="B26" s="6"/>
      <c r="C26" s="4"/>
      <c r="D26" s="4"/>
      <c r="E26" s="32"/>
      <c r="F26" s="5"/>
      <c r="G26" s="6"/>
      <c r="H26" s="19"/>
      <c r="I26" s="19"/>
      <c r="J26" s="19"/>
      <c r="K26" s="2"/>
      <c r="L26" s="2"/>
    </row>
    <row r="27" spans="2:15" ht="28.5" x14ac:dyDescent="0.45">
      <c r="B27" s="10" t="s">
        <v>11</v>
      </c>
    </row>
    <row r="28" spans="2:15" ht="30" x14ac:dyDescent="0.25">
      <c r="B28" s="20" t="s">
        <v>2</v>
      </c>
      <c r="C28" s="21" t="s">
        <v>3</v>
      </c>
      <c r="D28" s="21" t="s">
        <v>4</v>
      </c>
      <c r="E28" s="22" t="s">
        <v>5</v>
      </c>
      <c r="F28" s="22" t="s">
        <v>6</v>
      </c>
      <c r="G28" s="23" t="s">
        <v>7</v>
      </c>
      <c r="H28" s="23" t="s">
        <v>14</v>
      </c>
      <c r="I28" s="23" t="s">
        <v>8</v>
      </c>
      <c r="J28" s="24" t="s">
        <v>10</v>
      </c>
      <c r="K28" s="31" t="s">
        <v>17</v>
      </c>
    </row>
    <row r="29" spans="2:15" ht="15.75" customHeight="1" x14ac:dyDescent="0.25">
      <c r="B29" s="3"/>
      <c r="C29" s="7"/>
      <c r="D29" s="7"/>
      <c r="E29" s="8"/>
      <c r="F29" s="8"/>
      <c r="G29" s="9"/>
      <c r="H29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29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29" s="16">
        <f>ROUND(IF(AND(Nerelevantni[[#This Row],[Výchozí RPJ]]="",Nerelevantni[[#This Row],[Konečné RPJ]]=""),"",Nerelevantni[[#This Row],[Konečné RPJ]]-Nerelevantni[[#This Row],[Výchozí RPJ]]),2)</f>
        <v>0</v>
      </c>
      <c r="K29" s="29">
        <f>IF(Nerelevantni[[#This Row],[Datum ukončení]]="",$D$7,Nerelevantni[[#This Row],[Datum ukončení]])</f>
        <v>43465</v>
      </c>
      <c r="M29" s="2"/>
      <c r="N29" s="18"/>
      <c r="O29" s="18"/>
    </row>
    <row r="30" spans="2:15" x14ac:dyDescent="0.25">
      <c r="B30" s="3"/>
      <c r="C30" s="7"/>
      <c r="D30" s="7"/>
      <c r="E30" s="8"/>
      <c r="F30" s="8"/>
      <c r="G30" s="9"/>
      <c r="H30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0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0" s="15">
        <f>ROUND(IF(AND(Nerelevantni[[#This Row],[Výchozí RPJ]]="",Nerelevantni[[#This Row],[Konečné RPJ]]=""),"",Nerelevantni[[#This Row],[Konečné RPJ]]-Nerelevantni[[#This Row],[Výchozí RPJ]]),2)</f>
        <v>0</v>
      </c>
      <c r="K30" s="29">
        <f>IF(Nerelevantni[[#This Row],[Datum ukončení]]="",$D$7,Nerelevantni[[#This Row],[Datum ukončení]])</f>
        <v>43465</v>
      </c>
    </row>
    <row r="31" spans="2:15" x14ac:dyDescent="0.25">
      <c r="B31" s="3"/>
      <c r="C31" s="7"/>
      <c r="D31" s="7"/>
      <c r="E31" s="8"/>
      <c r="F31" s="8"/>
      <c r="G31" s="9"/>
      <c r="H31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1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1" s="15">
        <f>ROUND(IF(AND(Nerelevantni[[#This Row],[Výchozí RPJ]]="",Nerelevantni[[#This Row],[Konečné RPJ]]=""),"",Nerelevantni[[#This Row],[Konečné RPJ]]-Nerelevantni[[#This Row],[Výchozí RPJ]]),2)</f>
        <v>0</v>
      </c>
      <c r="K31" s="29">
        <f>IF(Nerelevantni[[#This Row],[Datum ukončení]]="",$D$7,Nerelevantni[[#This Row],[Datum ukončení]])</f>
        <v>43465</v>
      </c>
    </row>
    <row r="32" spans="2:15" x14ac:dyDescent="0.25">
      <c r="B32" s="3"/>
      <c r="C32" s="7"/>
      <c r="D32" s="7"/>
      <c r="E32" s="8"/>
      <c r="F32" s="8"/>
      <c r="G32" s="9"/>
      <c r="H32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2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2" s="15">
        <f>ROUND(IF(AND(Nerelevantni[[#This Row],[Výchozí RPJ]]="",Nerelevantni[[#This Row],[Konečné RPJ]]=""),"",Nerelevantni[[#This Row],[Konečné RPJ]]-Nerelevantni[[#This Row],[Výchozí RPJ]]),2)</f>
        <v>0</v>
      </c>
      <c r="K32" s="29">
        <f>IF(Nerelevantni[[#This Row],[Datum ukončení]]="",$D$7,Nerelevantni[[#This Row],[Datum ukončení]])</f>
        <v>43465</v>
      </c>
    </row>
    <row r="33" spans="2:11" x14ac:dyDescent="0.25">
      <c r="B33" s="3"/>
      <c r="C33" s="7"/>
      <c r="D33" s="7"/>
      <c r="E33" s="8"/>
      <c r="F33" s="8"/>
      <c r="G33" s="9"/>
      <c r="H33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3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3" s="15">
        <f>ROUND(IF(AND(Nerelevantni[[#This Row],[Výchozí RPJ]]="",Nerelevantni[[#This Row],[Konečné RPJ]]=""),"",Nerelevantni[[#This Row],[Konečné RPJ]]-Nerelevantni[[#This Row],[Výchozí RPJ]]),2)</f>
        <v>0</v>
      </c>
      <c r="K33" s="29">
        <f>IF(Nerelevantni[[#This Row],[Datum ukončení]]="",$D$7,Nerelevantni[[#This Row],[Datum ukončení]])</f>
        <v>43465</v>
      </c>
    </row>
    <row r="34" spans="2:11" x14ac:dyDescent="0.25">
      <c r="B34" s="3"/>
      <c r="C34" s="7"/>
      <c r="D34" s="7"/>
      <c r="E34" s="8"/>
      <c r="F34" s="8"/>
      <c r="G34" s="9"/>
      <c r="H34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4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4" s="15">
        <f>ROUND(IF(AND(Nerelevantni[[#This Row],[Výchozí RPJ]]="",Nerelevantni[[#This Row],[Konečné RPJ]]=""),"",Nerelevantni[[#This Row],[Konečné RPJ]]-Nerelevantni[[#This Row],[Výchozí RPJ]]),2)</f>
        <v>0</v>
      </c>
      <c r="K34" s="29">
        <f>IF(Nerelevantni[[#This Row],[Datum ukončení]]="",$D$7,Nerelevantni[[#This Row],[Datum ukončení]])</f>
        <v>43465</v>
      </c>
    </row>
    <row r="35" spans="2:11" x14ac:dyDescent="0.25">
      <c r="B35" s="3"/>
      <c r="C35" s="4"/>
      <c r="D35" s="4"/>
      <c r="E35" s="5"/>
      <c r="F35" s="5"/>
      <c r="G35" s="6"/>
      <c r="H35" s="15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5" s="15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5" s="15">
        <f>ROUND(IF(AND(Nerelevantni[[#This Row],[Výchozí RPJ]]="",Nerelevantni[[#This Row],[Konečné RPJ]]=""),"",Nerelevantni[[#This Row],[Konečné RPJ]]-Nerelevantni[[#This Row],[Výchozí RPJ]]),2)</f>
        <v>0</v>
      </c>
      <c r="K35" s="33">
        <f>IF(Nerelevantni[[#This Row],[Datum ukončení]]="",$D$7,Nerelevantni[[#This Row],[Datum ukončení]])</f>
        <v>43465</v>
      </c>
    </row>
    <row r="36" spans="2:11" x14ac:dyDescent="0.25">
      <c r="B36" s="3"/>
      <c r="C36" s="7"/>
      <c r="D36" s="7"/>
      <c r="E36" s="8"/>
      <c r="F36" s="8"/>
      <c r="G36" s="9"/>
      <c r="H36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6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6" s="15">
        <f>ROUND(IF(AND(Nerelevantni[[#This Row],[Výchozí RPJ]]="",Nerelevantni[[#This Row],[Konečné RPJ]]=""),"",Nerelevantni[[#This Row],[Konečné RPJ]]-Nerelevantni[[#This Row],[Výchozí RPJ]]),2)</f>
        <v>0</v>
      </c>
      <c r="K36" s="29">
        <f>IF(Nerelevantni[[#This Row],[Datum ukončení]]="",$D$7,Nerelevantni[[#This Row],[Datum ukončení]])</f>
        <v>43465</v>
      </c>
    </row>
    <row r="37" spans="2:11" x14ac:dyDescent="0.25">
      <c r="B37" s="3"/>
      <c r="C37" s="7"/>
      <c r="D37" s="7"/>
      <c r="E37" s="8"/>
      <c r="F37" s="8"/>
      <c r="G37" s="9"/>
      <c r="H37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7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7" s="15">
        <f>ROUND(IF(AND(Nerelevantni[[#This Row],[Výchozí RPJ]]="",Nerelevantni[[#This Row],[Konečné RPJ]]=""),"",Nerelevantni[[#This Row],[Konečné RPJ]]-Nerelevantni[[#This Row],[Výchozí RPJ]]),2)</f>
        <v>0</v>
      </c>
      <c r="K37" s="29">
        <f>IF(Nerelevantni[[#This Row],[Datum ukončení]]="",$D$7,Nerelevantni[[#This Row],[Datum ukončení]])</f>
        <v>43465</v>
      </c>
    </row>
    <row r="38" spans="2:11" x14ac:dyDescent="0.25">
      <c r="B38" s="3"/>
      <c r="C38" s="7"/>
      <c r="D38" s="7"/>
      <c r="E38" s="8"/>
      <c r="F38" s="8"/>
      <c r="G38" s="9"/>
      <c r="H38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8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8" s="15">
        <f>ROUND(IF(AND(Nerelevantni[[#This Row],[Výchozí RPJ]]="",Nerelevantni[[#This Row],[Konečné RPJ]]=""),"",Nerelevantni[[#This Row],[Konečné RPJ]]-Nerelevantni[[#This Row],[Výchozí RPJ]]),2)</f>
        <v>0</v>
      </c>
      <c r="K38" s="29">
        <f>IF(Nerelevantni[[#This Row],[Datum ukončení]]="",$D$7,Nerelevantni[[#This Row],[Datum ukončení]])</f>
        <v>43465</v>
      </c>
    </row>
    <row r="39" spans="2:11" x14ac:dyDescent="0.25">
      <c r="B39" s="3"/>
      <c r="C39" s="7"/>
      <c r="D39" s="7"/>
      <c r="E39" s="8"/>
      <c r="F39" s="8"/>
      <c r="G39" s="9"/>
      <c r="H39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39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39" s="15">
        <f>ROUND(IF(AND(Nerelevantni[[#This Row],[Výchozí RPJ]]="",Nerelevantni[[#This Row],[Konečné RPJ]]=""),"",Nerelevantni[[#This Row],[Konečné RPJ]]-Nerelevantni[[#This Row],[Výchozí RPJ]]),2)</f>
        <v>0</v>
      </c>
      <c r="K39" s="29">
        <f>IF(Nerelevantni[[#This Row],[Datum ukončení]]="",$D$7,Nerelevantni[[#This Row],[Datum ukončení]])</f>
        <v>43465</v>
      </c>
    </row>
    <row r="40" spans="2:11" x14ac:dyDescent="0.25">
      <c r="B40" s="3"/>
      <c r="C40" s="7"/>
      <c r="D40" s="7"/>
      <c r="E40" s="8"/>
      <c r="F40" s="8"/>
      <c r="G40" s="9"/>
      <c r="H40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40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40" s="15">
        <f>ROUND(IF(AND(Nerelevantni[[#This Row],[Výchozí RPJ]]="",Nerelevantni[[#This Row],[Konečné RPJ]]=""),"",Nerelevantni[[#This Row],[Konečné RPJ]]-Nerelevantni[[#This Row],[Výchozí RPJ]]),2)</f>
        <v>0</v>
      </c>
      <c r="K40" s="29">
        <f>IF(Nerelevantni[[#This Row],[Datum ukončení]]="",$D$7,Nerelevantni[[#This Row],[Datum ukončení]])</f>
        <v>43465</v>
      </c>
    </row>
    <row r="41" spans="2:11" x14ac:dyDescent="0.25">
      <c r="B41" s="3"/>
      <c r="C41" s="7"/>
      <c r="D41" s="7"/>
      <c r="E41" s="8"/>
      <c r="F41" s="8"/>
      <c r="G41" s="9"/>
      <c r="H41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41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41" s="15">
        <f>ROUND(IF(AND(Nerelevantni[[#This Row],[Výchozí RPJ]]="",Nerelevantni[[#This Row],[Konečné RPJ]]=""),"",Nerelevantni[[#This Row],[Konečné RPJ]]-Nerelevantni[[#This Row],[Výchozí RPJ]]),2)</f>
        <v>0</v>
      </c>
      <c r="K41" s="29">
        <f>IF(Nerelevantni[[#This Row],[Datum ukončení]]="",$D$7,Nerelevantni[[#This Row],[Datum ukončení]])</f>
        <v>43465</v>
      </c>
    </row>
    <row r="42" spans="2:11" x14ac:dyDescent="0.25">
      <c r="B42" s="3"/>
      <c r="C42" s="7"/>
      <c r="D42" s="7"/>
      <c r="E42" s="8"/>
      <c r="F42" s="8"/>
      <c r="G42" s="9"/>
      <c r="H42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42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42" s="15">
        <f>ROUND(IF(AND(Nerelevantni[[#This Row],[Výchozí RPJ]]="",Nerelevantni[[#This Row],[Konečné RPJ]]=""),"",Nerelevantni[[#This Row],[Konečné RPJ]]-Nerelevantni[[#This Row],[Výchozí RPJ]]),2)</f>
        <v>0</v>
      </c>
      <c r="K42" s="29">
        <f>IF(Nerelevantni[[#This Row],[Datum ukončení]]="",$D$7,Nerelevantni[[#This Row],[Datum ukončení]])</f>
        <v>43465</v>
      </c>
    </row>
    <row r="43" spans="2:11" x14ac:dyDescent="0.25">
      <c r="B43" s="3"/>
      <c r="C43" s="7"/>
      <c r="D43" s="7"/>
      <c r="E43" s="8"/>
      <c r="F43" s="8"/>
      <c r="G43" s="9"/>
      <c r="H43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43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43" s="15">
        <f>ROUND(IF(AND(Nerelevantni[[#This Row],[Výchozí RPJ]]="",Nerelevantni[[#This Row],[Konečné RPJ]]=""),"",Nerelevantni[[#This Row],[Konečné RPJ]]-Nerelevantni[[#This Row],[Výchozí RPJ]]),2)</f>
        <v>0</v>
      </c>
      <c r="K43" s="29">
        <f>IF(Nerelevantni[[#This Row],[Datum ukončení]]="",$D$7,Nerelevantni[[#This Row],[Datum ukončení]])</f>
        <v>43465</v>
      </c>
    </row>
    <row r="44" spans="2:11" x14ac:dyDescent="0.25">
      <c r="B44" s="3"/>
      <c r="C44" s="4"/>
      <c r="D44" s="4"/>
      <c r="E44" s="5"/>
      <c r="F44" s="5"/>
      <c r="G44" s="6"/>
      <c r="H44" s="15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44" s="15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44" s="15">
        <f>ROUND(IF(AND(Nerelevantni[[#This Row],[Výchozí RPJ]]="",Nerelevantni[[#This Row],[Konečné RPJ]]=""),"",Nerelevantni[[#This Row],[Konečné RPJ]]-Nerelevantni[[#This Row],[Výchozí RPJ]]),2)</f>
        <v>0</v>
      </c>
      <c r="K44" s="33">
        <f>IF(Nerelevantni[[#This Row],[Datum ukončení]]="",$D$7,Nerelevantni[[#This Row],[Datum ukončení]])</f>
        <v>43465</v>
      </c>
    </row>
    <row r="45" spans="2:11" x14ac:dyDescent="0.25">
      <c r="B45" s="3"/>
      <c r="C45" s="7"/>
      <c r="D45" s="7"/>
      <c r="E45" s="8"/>
      <c r="F45" s="8"/>
      <c r="G45" s="9"/>
      <c r="H45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45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45" s="15">
        <f>ROUND(IF(AND(Nerelevantni[[#This Row],[Výchozí RPJ]]="",Nerelevantni[[#This Row],[Konečné RPJ]]=""),"",Nerelevantni[[#This Row],[Konečné RPJ]]-Nerelevantni[[#This Row],[Výchozí RPJ]]),2)</f>
        <v>0</v>
      </c>
      <c r="K45" s="29">
        <f>IF(Nerelevantni[[#This Row],[Datum ukončení]]="",$D$7,Nerelevantni[[#This Row],[Datum ukončení]])</f>
        <v>43465</v>
      </c>
    </row>
    <row r="46" spans="2:11" x14ac:dyDescent="0.25">
      <c r="B46" s="3"/>
      <c r="C46" s="7"/>
      <c r="D46" s="7"/>
      <c r="E46" s="8"/>
      <c r="F46" s="8"/>
      <c r="G46" s="9"/>
      <c r="H46" s="16">
        <f>IF(AND($D$5="",$D$6="",$D$7=""),"",ROUND(IF(AND(Nerelevantni[[#This Row],[Datum nástupu]]&lt;=$K$6,Nerelevantni[[#This Row],[skrytý odchod]]&lt;=$K$6),0,IF(AND(Nerelevantni[[#This Row],[Datum nástupu]]&lt;=$K$6,Nerelevantni[[#This Row],[skrytý odchod]]&lt;=$D$6,Nerelevantni[[#This Row],[skrytý odchod]]&gt;$K$6),Nerelevantni[[#This Row],[skrytý odchod]]-$K$6,IF(AND(Nerelevantni[[#This Row],[Datum nástupu]]&gt;=$K$6,Nerelevantni[[#This Row],[skrytý odchod]]&lt;=$D$6),Nerelevantni[[#This Row],[skrytý odchod]]-Nerelevantni[[#This Row],[Datum nástupu]],IF(AND(Nerelevantni[[#This Row],[Datum nástupu]]&gt;=$K$6,Nerelevantni[[#This Row],[skrytý odchod]]&gt;=$D$6,Nerelevantni[[#This Row],[Datum nástupu]]&lt;$D$6),$D$6-Nerelevantni[[#This Row],[Datum nástupu]],IF(AND(Nerelevantni[[#This Row],[Datum nástupu]]&lt;=$K$6,Nerelevantni[[#This Row],[skrytý odchod]]&gt;=$D$6),$D$6-$K$6,IF(Nerelevantni[[#This Row],[Datum nástupu]]&gt;=$D$6,0,0))))))*Nerelevantni[[#This Row],[Úvazek]]/$K$8,3))</f>
        <v>0</v>
      </c>
      <c r="I46" s="16">
        <f>IF(AND($D$5="",$D$6="",$D$7=""),"",ROUND(IF(AND(Nerelevantni[[#This Row],[Datum nástupu]]&lt;=$K$7,Nerelevantni[[#This Row],[skrytý odchod]]&lt;=$K$7),0,IF(AND(Nerelevantni[[#This Row],[Datum nástupu]]&lt;=$K$7,Nerelevantni[[#This Row],[skrytý odchod]]&lt;=$D$7,Nerelevantni[[#This Row],[skrytý odchod]]&gt;$K$7),Nerelevantni[[#This Row],[skrytý odchod]]-$K$7,IF(AND(Nerelevantni[[#This Row],[Datum nástupu]]&gt;=$K$7,Nerelevantni[[#This Row],[skrytý odchod]]&lt;=$D$7),Nerelevantni[[#This Row],[skrytý odchod]]-Nerelevantni[[#This Row],[Datum nástupu]],IF(AND(Nerelevantni[[#This Row],[Datum nástupu]]&gt;=$K$7,Nerelevantni[[#This Row],[skrytý odchod]]&gt;=$D$7,Nerelevantni[[#This Row],[Datum nástupu]]&lt;$D$7),$D$7-Nerelevantni[[#This Row],[Datum nástupu]],IF(AND(Nerelevantni[[#This Row],[Datum nástupu]]&lt;=$K$7,Nerelevantni[[#This Row],[skrytý odchod]]&gt;=$D$7),$D$7-$K$7,IF(Nerelevantni[[#This Row],[Datum nástupu]]&gt;=$D$7,0,0))))))*Nerelevantni[[#This Row],[Úvazek]]/$K$9,3))</f>
        <v>0</v>
      </c>
      <c r="J46" s="15">
        <f>ROUND(IF(AND(Nerelevantni[[#This Row],[Výchozí RPJ]]="",Nerelevantni[[#This Row],[Konečné RPJ]]=""),"",Nerelevantni[[#This Row],[Konečné RPJ]]-Nerelevantni[[#This Row],[Výchozí RPJ]]),2)</f>
        <v>0</v>
      </c>
      <c r="K46" s="29">
        <f>IF(Nerelevantni[[#This Row],[Datum ukončení]]="",$D$7,Nerelevantni[[#This Row],[Datum ukončení]])</f>
        <v>43465</v>
      </c>
    </row>
  </sheetData>
  <sheetProtection insertRows="0" sort="0" autoFilter="0"/>
  <mergeCells count="2">
    <mergeCell ref="G2:I5"/>
    <mergeCell ref="G7:I9"/>
  </mergeCells>
  <conditionalFormatting sqref="D9">
    <cfRule type="iconSet" priority="3">
      <iconSet iconSet="3Symbols2">
        <cfvo type="percent" val="0"/>
        <cfvo type="num" val="$D$8"/>
        <cfvo type="num" val="$D$8"/>
      </iconSet>
    </cfRule>
  </conditionalFormatting>
  <conditionalFormatting sqref="D8">
    <cfRule type="cellIs" dxfId="37" priority="1" operator="equal">
      <formula>"Zadejte povinný indikátor"</formula>
    </cfRule>
  </conditionalFormatting>
  <dataValidations xWindow="406" yWindow="360" count="13">
    <dataValidation type="date" errorStyle="information" operator="greaterThan" allowBlank="1" showInputMessage="1" showErrorMessage="1" error="Zaměstnance nevyplňujte, byl zaměstnán kratší dobu než 1 měsíc." prompt="Vyplňte skutečné datum ukončení pracovního poměru" sqref="D26">
      <formula1>C26+14</formula1>
    </dataValidation>
    <dataValidation type="date" errorStyle="information" operator="lessThanOrEqual" allowBlank="1" showInputMessage="1" showErrorMessage="1" error="Vyplňte datum nástupu dle pracovní smlouvy" prompt="Vyplňte dle pracovní smlouvy" sqref="C26">
      <formula1>D22</formula1>
    </dataValidation>
    <dataValidation type="date" operator="greaterThan" allowBlank="1" showInputMessage="1" showErrorMessage="1" error="Vyplňte datum" sqref="C29:D46">
      <formula1>1</formula1>
    </dataValidation>
    <dataValidation operator="greaterThan" allowBlank="1" error="Vyplňte datum" sqref="K29:K46"/>
    <dataValidation type="date" operator="greaterThan" allowBlank="1" showInputMessage="1" showErrorMessage="1" error="Vyplňte datum skutečného ukončení projektu" prompt="Vyplňte skutečné datum ukončení projektu." sqref="D7">
      <formula1>$D$33</formula1>
    </dataValidation>
    <dataValidation errorStyle="information" operator="greaterThan" allowBlank="1" error="Zaměstnance nevyplňujte, byl zaměstnán kratší dobu než 1 měsíc." prompt="Vyplňte skutečné datum ukončení pracovního poměru" sqref="K14:K25"/>
    <dataValidation type="decimal" errorStyle="information" allowBlank="1" showInputMessage="1" showErrorMessage="1" errorTitle="Úvazek je v rozsahu 0 až 1" sqref="E13">
      <formula1>0</formula1>
      <formula2>1</formula2>
    </dataValidation>
    <dataValidation type="date" operator="greaterThan" allowBlank="1" showInputMessage="1" showErrorMessage="1" error="Vyplňte datum zahájení projektu" prompt="Vyplňte skutečné datum zahájení projektu." sqref="D6">
      <formula1>1</formula1>
    </dataValidation>
    <dataValidation type="date" operator="lessThanOrEqual" allowBlank="1" showInputMessage="1" showErrorMessage="1" error="Nevyplňujte zaměstnance s datem nástupu po konci projektu." prompt="Vyplňte dle pracovní smlouvy." sqref="C14:C25">
      <formula1>$D$7</formula1>
    </dataValidation>
    <dataValidation allowBlank="1" showInputMessage="1" showErrorMessage="1" prompt="Vyplňte den ukončení pracovního poměru nebo nechte prázdné, pokud pracovní poměr trvá." sqref="D14:D25"/>
    <dataValidation type="decimal" errorStyle="information" allowBlank="1" showInputMessage="1" showErrorMessage="1" error="Úvazek je v rozsahu 0 až 1" sqref="E14:E26">
      <formula1>0</formula1>
      <formula2>1</formula2>
    </dataValidation>
    <dataValidation type="list" showInputMessage="1" showErrorMessage="1" sqref="D3">
      <formula1>$P$1:$P$3</formula1>
    </dataValidation>
    <dataValidation type="list" showInputMessage="1" showErrorMessage="1" sqref="D4">
      <formula1>$P$4:$P$7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E13" listDataValidation="1"/>
  </ignoredErrors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7CACC52D-FC6E-493B-8051-C60EA9B32CAE}">
            <x14:iconSet iconSet="3Symbols2" custom="1">
              <x14:cfvo type="percent">
                <xm:f>0</xm:f>
              </x14:cfvo>
              <x14:cfvo type="num">
                <xm:f>$D$8</xm:f>
              </x14:cfvo>
              <x14:cfvo type="num">
                <xm:f>$D$8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RPJ</vt:lpstr>
    </vt:vector>
  </TitlesOfParts>
  <Company>Czechinvest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Horešovský Jan</dc:creator>
  <cp:lastModifiedBy>Pavel Mlynar</cp:lastModifiedBy>
  <dcterms:created xsi:type="dcterms:W3CDTF">2014-03-24T13:04:53Z</dcterms:created>
  <dcterms:modified xsi:type="dcterms:W3CDTF">2015-06-04T12:23:17Z</dcterms:modified>
</cp:coreProperties>
</file>