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66925"/>
  <mc:AlternateContent xmlns:mc="http://schemas.openxmlformats.org/markup-compatibility/2006">
    <mc:Choice Requires="x15">
      <x15ac:absPath xmlns:x15ac="http://schemas.microsoft.com/office/spreadsheetml/2010/11/ac" url="C:\Users\Adela.Maskova\OneDrive - Agentura pro podnikání a inovace\Dokumenty\"/>
    </mc:Choice>
  </mc:AlternateContent>
  <xr:revisionPtr revIDLastSave="0" documentId="8_{0530B56D-ECA3-468A-AE20-9F4FB01EA2BC}" xr6:coauthVersionLast="47" xr6:coauthVersionMax="47" xr10:uidLastSave="{00000000-0000-0000-0000-000000000000}"/>
  <bookViews>
    <workbookView xWindow="-110" yWindow="-110" windowWidth="25180" windowHeight="16260" tabRatio="688" xr2:uid="{00000000-000D-0000-FFFF-FFFF00000000}"/>
  </bookViews>
  <sheets>
    <sheet name="Úvod" sheetId="24" r:id="rId1"/>
    <sheet name="Poznámky k vyplnění" sheetId="12" r:id="rId2"/>
    <sheet name="Výběr formy" sheetId="3" r:id="rId3"/>
    <sheet name="Jednoduché ÚČT (325)" sheetId="15" r:id="rId4"/>
    <sheet name="Podnikatel (500)" sheetId="6" r:id="rId5"/>
    <sheet name="Nepodnikatel (504)" sheetId="8" r:id="rId6"/>
    <sheet name="Veřejný subjekt (410) " sheetId="19" r:id="rId7"/>
    <sheet name="Banky a FI (501)" sheetId="20" r:id="rId8"/>
    <sheet name="Pojišťovny (502)" sheetId="21" r:id="rId9"/>
    <sheet name="Zdrav. pojišťovny (503)" sheetId="22" r:id="rId10"/>
    <sheet name="Skupina podniků" sheetId="14" r:id="rId11"/>
    <sheet name="typy žadatelů" sheetId="2" r:id="rId12"/>
  </sheets>
  <definedNames>
    <definedName name="_xlnm._FilterDatabase" localSheetId="11" hidden="1">'typy žadatelů'!#REF!</definedName>
    <definedName name="KaR" localSheetId="3">#REF!</definedName>
    <definedName name="KaR">#REF!</definedName>
    <definedName name="NS" localSheetId="3">#REF!</definedName>
    <definedName name="NS">#REF!</definedName>
    <definedName name="_xlnm.Print_Area" localSheetId="10">'Skupina podniků'!$A$1:$M$91</definedName>
    <definedName name="_xlnm.Print_Area" localSheetId="2">'Výběr formy'!$A$1:$K$20</definedName>
    <definedName name="Právní_forma">'typy žadatelů'!$B$3:$B$76</definedName>
    <definedName name="Skupina" localSheetId="3">#REF!</definedName>
    <definedName name="Skupina">#REF!</definedName>
    <definedName name="Záchrana" localSheetId="3">#REF!</definedName>
    <definedName name="Záchrana">#REF!</definedName>
    <definedName name="Zriaďovateľ" localSheetId="3">#REF!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<sst xmlns="http://schemas.openxmlformats.org/spreadsheetml/2006/main" count="1181" uniqueCount="311">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</sst>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0">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xf numFmtId="0" fontId="14"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5" fillId="0" borderId="0" xfId="0" applyFont="1"/>
    <xf numFmtId="0" fontId="14" fillId="0" borderId="16" xfId="0" applyFont="1" applyBorder="1" applyAlignment="1">
      <alignment horizontal="center" vertical="center" wrapText="1"/>
    </xf>
    <xf numFmtId="0" fontId="11" fillId="0" borderId="0" xfId="0" applyFont="1" applyAlignment="1">
      <alignment horizontal="center" vertical="center" wrapText="1"/>
    </xf>
    <xf numFmtId="0" fontId="9" fillId="2" borderId="1" xfId="0" applyFont="1" applyFill="1" applyBorder="1" applyAlignment="1">
      <alignment horizontal="center" vertical="center"/>
    </xf>
    <xf numFmtId="0" fontId="19" fillId="17" borderId="0" xfId="0" applyFont="1" applyFill="1" applyAlignment="1">
      <alignment vertical="center" wrapText="1"/>
    </xf>
    <xf numFmtId="0" fontId="19" fillId="17" borderId="0" xfId="0" applyFont="1" applyFill="1" applyAlignment="1">
      <alignment vertical="center"/>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9" fillId="18" borderId="59" xfId="0" applyFont="1" applyFill="1" applyBorder="1" applyAlignment="1">
      <alignment horizontal="center" vertical="center" wrapText="1"/>
    </xf>
    <xf numFmtId="0" fontId="19" fillId="18" borderId="0" xfId="0" applyFont="1" applyFill="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4" fillId="2" borderId="37"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9"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4" fillId="2" borderId="40"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11" borderId="37"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54" xfId="0" applyFont="1" applyFill="1" applyBorder="1" applyAlignment="1">
      <alignment horizontal="center" vertical="center" wrapText="1"/>
    </xf>
    <xf numFmtId="0" fontId="14" fillId="11" borderId="8"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55" xfId="0" applyFont="1" applyFill="1" applyBorder="1" applyAlignment="1">
      <alignment horizontal="center" vertical="center" wrapText="1"/>
    </xf>
    <xf numFmtId="0" fontId="14" fillId="11" borderId="56" xfId="0" applyFont="1" applyFill="1" applyBorder="1" applyAlignment="1">
      <alignment horizontal="center" vertical="center" wrapText="1"/>
    </xf>
    <xf numFmtId="0" fontId="14" fillId="11" borderId="57" xfId="0" applyFont="1" applyFill="1" applyBorder="1" applyAlignment="1">
      <alignment horizontal="center" vertical="center" wrapText="1"/>
    </xf>
    <xf numFmtId="0" fontId="14" fillId="11" borderId="58"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447675</xdr:colOff>
      <xdr:row>1</xdr:row>
      <xdr:rowOff>66675</xdr:rowOff>
    </xdr:from>
    <xdr:ext cx="7813040" cy="11002645"/>
    <xdr:pic>
      <xdr:nvPicPr>
        <xdr:cNvPr id="2" name="Obrázek 1">
          <a:extLst>
            <a:ext uri="{FF2B5EF4-FFF2-40B4-BE49-F238E27FC236}">
              <a16:creationId xmlns:a16="http://schemas.microsoft.com/office/drawing/2014/main" id="{D49C8D3F-FF54-4882-8181-EDC54157743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66700"/>
          <a:ext cx="7813040" cy="11002645"/>
        </a:xfrm>
        <a:prstGeom prst="rect">
          <a:avLst/>
        </a:prstGeom>
        <a:solidFill>
          <a:srgbClr val="FFFFFF"/>
        </a:solidFill>
        <a:ln>
          <a:noFill/>
        </a:ln>
      </xdr:spPr>
    </xdr:pic>
    <xdr:clientData/>
  </xdr:oneCellAnchor>
  <xdr:twoCellAnchor>
    <xdr:from>
      <xdr:col>3</xdr:col>
      <xdr:colOff>457200</xdr:colOff>
      <xdr:row>8</xdr:row>
      <xdr:rowOff>171450</xdr:rowOff>
    </xdr:from>
    <xdr:to>
      <xdr:col>8</xdr:col>
      <xdr:colOff>438150</xdr:colOff>
      <xdr:row>15</xdr:row>
      <xdr:rowOff>6350</xdr:rowOff>
    </xdr:to>
    <xdr:sp macro="" textlink="">
      <xdr:nvSpPr>
        <xdr:cNvPr id="3" name="Textové pole 2">
          <a:extLst>
            <a:ext uri="{FF2B5EF4-FFF2-40B4-BE49-F238E27FC236}">
              <a16:creationId xmlns:a16="http://schemas.microsoft.com/office/drawing/2014/main" id="{E27B457B-E772-4737-B640-530CAA0677DE}"/>
            </a:ext>
          </a:extLst>
        </xdr:cNvPr>
        <xdr:cNvSpPr txBox="1">
          <a:spLocks noChangeArrowheads="1"/>
        </xdr:cNvSpPr>
      </xdr:nvSpPr>
      <xdr:spPr bwMode="auto">
        <a:xfrm>
          <a:off x="2514600" y="1771650"/>
          <a:ext cx="3409950" cy="123507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Ministerstvo průmyslu a obchodu</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České republiky</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Sekce fondů EU – Řídicí orgán OP TAK</a:t>
          </a: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142875</xdr:colOff>
      <xdr:row>22</xdr:row>
      <xdr:rowOff>76200</xdr:rowOff>
    </xdr:from>
    <xdr:to>
      <xdr:col>9</xdr:col>
      <xdr:colOff>219075</xdr:colOff>
      <xdr:row>36</xdr:row>
      <xdr:rowOff>85725</xdr:rowOff>
    </xdr:to>
    <xdr:sp macro="" textlink="">
      <xdr:nvSpPr>
        <xdr:cNvPr id="4" name="Textové pole 2">
          <a:extLst>
            <a:ext uri="{FF2B5EF4-FFF2-40B4-BE49-F238E27FC236}">
              <a16:creationId xmlns:a16="http://schemas.microsoft.com/office/drawing/2014/main" id="{6F6B0B96-8B6A-4E6C-B8F2-4D82C74CF310}"/>
            </a:ext>
          </a:extLst>
        </xdr:cNvPr>
        <xdr:cNvSpPr txBox="1">
          <a:spLocks noChangeArrowheads="1"/>
        </xdr:cNvSpPr>
      </xdr:nvSpPr>
      <xdr:spPr bwMode="auto">
        <a:xfrm>
          <a:off x="2200275" y="4476750"/>
          <a:ext cx="4191000" cy="28098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FORMULÁŘ</a:t>
          </a:r>
          <a:r>
            <a:rPr lang="cs-CZ" sz="1400" b="1" baseline="0">
              <a:solidFill>
                <a:srgbClr val="000000"/>
              </a:solidFill>
              <a:effectLst/>
              <a:latin typeface="Calibri" panose="020F0502020204030204" pitchFamily="34" charset="0"/>
              <a:cs typeface="Calibri" panose="020F0502020204030204" pitchFamily="34" charset="0"/>
            </a:rPr>
            <a:t> PRO POSOUZENÍ PODNIKU V OBTÍŽÍCH </a:t>
          </a:r>
        </a:p>
        <a:p>
          <a:pPr algn="ctr">
            <a:lnSpc>
              <a:spcPct val="115000"/>
            </a:lnSpc>
            <a:spcBef>
              <a:spcPts val="600"/>
            </a:spcBef>
            <a:spcAft>
              <a:spcPts val="600"/>
            </a:spcAft>
          </a:pPr>
          <a:r>
            <a:rPr lang="cs-CZ" sz="1400" b="1" baseline="0">
              <a:solidFill>
                <a:srgbClr val="000000"/>
              </a:solidFill>
              <a:effectLst/>
              <a:latin typeface="Calibri" panose="020F0502020204030204" pitchFamily="34" charset="0"/>
              <a:cs typeface="Calibri" panose="020F0502020204030204" pitchFamily="34" charset="0"/>
            </a:rPr>
            <a:t>Formulář je převzat od MMR a jedná se o Přílohu č. 5 – Výpočtové tabulky Metodického pokynu k ověřování podniku v obtížích při implementaci fondů EU (MP PvO)</a:t>
          </a:r>
        </a:p>
        <a:p>
          <a:pPr algn="ctr">
            <a:lnSpc>
              <a:spcPct val="115000"/>
            </a:lnSpc>
            <a:spcBef>
              <a:spcPts val="600"/>
            </a:spcBef>
            <a:spcAft>
              <a:spcPts val="600"/>
            </a:spcAft>
          </a:pPr>
          <a:r>
            <a:rPr lang="cs-CZ" sz="1400" b="1">
              <a:effectLst/>
            </a:rPr>
            <a:t>MP PvO a jeho přílohy obsahují detailní informace k ověřování PvO a doporučujeme jejich nastudování.</a:t>
          </a:r>
        </a:p>
        <a:p>
          <a:pPr algn="ctr">
            <a:lnSpc>
              <a:spcPct val="115000"/>
            </a:lnSpc>
            <a:spcBef>
              <a:spcPts val="600"/>
            </a:spcBef>
            <a:spcAft>
              <a:spcPts val="600"/>
            </a:spcAft>
          </a:pP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oneCellAnchor>
    <xdr:from>
      <xdr:col>1</xdr:col>
      <xdr:colOff>95250</xdr:colOff>
      <xdr:row>2</xdr:row>
      <xdr:rowOff>95250</xdr:rowOff>
    </xdr:from>
    <xdr:ext cx="1947333" cy="435187"/>
    <xdr:pic>
      <xdr:nvPicPr>
        <xdr:cNvPr id="5" name="Obrázek 4">
          <a:extLst>
            <a:ext uri="{FF2B5EF4-FFF2-40B4-BE49-F238E27FC236}">
              <a16:creationId xmlns:a16="http://schemas.microsoft.com/office/drawing/2014/main" id="{8610387D-83EE-4E2F-B5A6-92B6F63825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050" y="495300"/>
          <a:ext cx="1947333" cy="435187"/>
        </a:xfrm>
        <a:prstGeom prst="rect">
          <a:avLst/>
        </a:prstGeom>
        <a:noFill/>
        <a:ln>
          <a:noFill/>
        </a:ln>
      </xdr:spPr>
    </xdr:pic>
    <xdr:clientData/>
  </xdr:oneCellAnchor>
  <xdr:oneCellAnchor>
    <xdr:from>
      <xdr:col>6</xdr:col>
      <xdr:colOff>600075</xdr:colOff>
      <xdr:row>2</xdr:row>
      <xdr:rowOff>85725</xdr:rowOff>
    </xdr:from>
    <xdr:ext cx="3228975" cy="465891"/>
    <xdr:pic>
      <xdr:nvPicPr>
        <xdr:cNvPr id="6" name="Obrázek 5">
          <a:extLst>
            <a:ext uri="{FF2B5EF4-FFF2-40B4-BE49-F238E27FC236}">
              <a16:creationId xmlns:a16="http://schemas.microsoft.com/office/drawing/2014/main" id="{A93847E1-7BCE-4104-8B5A-572E5099F1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485775"/>
          <a:ext cx="3228975" cy="465891"/>
        </a:xfrm>
        <a:prstGeom prst="rect">
          <a:avLst/>
        </a:prstGeom>
      </xdr:spPr>
    </xdr:pic>
    <xdr:clientData/>
  </xdr:oneCellAnchor>
  <xdr:twoCellAnchor>
    <xdr:from>
      <xdr:col>5</xdr:col>
      <xdr:colOff>19050</xdr:colOff>
      <xdr:row>15</xdr:row>
      <xdr:rowOff>76200</xdr:rowOff>
    </xdr:from>
    <xdr:to>
      <xdr:col>7</xdr:col>
      <xdr:colOff>228600</xdr:colOff>
      <xdr:row>17</xdr:row>
      <xdr:rowOff>38100</xdr:rowOff>
    </xdr:to>
    <xdr:sp macro="" textlink="">
      <xdr:nvSpPr>
        <xdr:cNvPr id="7" name="TextovéPole 6">
          <a:extLst>
            <a:ext uri="{FF2B5EF4-FFF2-40B4-BE49-F238E27FC236}">
              <a16:creationId xmlns:a16="http://schemas.microsoft.com/office/drawing/2014/main" id="{D51C957A-4184-426C-955B-C19EA27720FF}"/>
            </a:ext>
          </a:extLst>
        </xdr:cNvPr>
        <xdr:cNvSpPr txBox="1"/>
      </xdr:nvSpPr>
      <xdr:spPr>
        <a:xfrm>
          <a:off x="3448050" y="3076575"/>
          <a:ext cx="1581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Platnost od: 6.1.2023</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FDDF-8B7C-445D-AA0D-CE81830AA0DE}">
  <dimension ref="A1"/>
  <sheetViews>
    <sheetView tabSelected="1" workbookViewId="0">
      <selection activeCell="P17" sqref="P17"/>
    </sheetView>
  </sheetViews>
  <sheetFormatPr defaultRowHeight="15.5" x14ac:dyDescent="0.3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4.83203125" style="3" customWidth="1"/>
    <col min="5" max="5" width="15.5" style="3" customWidth="1"/>
    <col min="6" max="6" width="15.5" style="2" customWidth="1"/>
    <col min="7" max="7" width="24.58203125" style="4" customWidth="1"/>
    <col min="8" max="13" width="11" style="5"/>
    <col min="14" max="16384" width="11" style="3"/>
  </cols>
  <sheetData>
    <row r="1" spans="1:11" ht="5.25" customHeight="1" x14ac:dyDescent="0.35"/>
    <row r="2" spans="1:11" ht="18" x14ac:dyDescent="0.35">
      <c r="B2" s="22" t="s">
        <v>0</v>
      </c>
      <c r="C2" s="6"/>
    </row>
    <row r="3" spans="1:11" ht="5.25" customHeight="1" thickBot="1" x14ac:dyDescent="0.4"/>
    <row r="4" spans="1:11" ht="17.25" customHeight="1" x14ac:dyDescent="0.35">
      <c r="A4" s="7" t="s">
        <v>92</v>
      </c>
      <c r="B4" s="173" t="s">
        <v>99</v>
      </c>
      <c r="C4" s="174"/>
      <c r="D4" s="175"/>
      <c r="E4" s="175"/>
      <c r="F4" s="176"/>
      <c r="G4" s="5"/>
    </row>
    <row r="5" spans="1:11" ht="17.25" customHeight="1" x14ac:dyDescent="0.35">
      <c r="B5" s="177" t="s">
        <v>1</v>
      </c>
      <c r="C5" s="178"/>
      <c r="D5" s="179"/>
      <c r="E5" s="179"/>
      <c r="F5" s="180"/>
      <c r="G5" s="8"/>
    </row>
    <row r="6" spans="1:11" ht="17.25" customHeight="1" x14ac:dyDescent="0.35">
      <c r="B6" s="177" t="s">
        <v>2</v>
      </c>
      <c r="C6" s="178"/>
      <c r="D6" s="179"/>
      <c r="E6" s="179"/>
      <c r="F6" s="180"/>
      <c r="G6" s="8"/>
    </row>
    <row r="7" spans="1:11" ht="17.25" customHeight="1" x14ac:dyDescent="0.35">
      <c r="B7" s="177" t="s">
        <v>3</v>
      </c>
      <c r="C7" s="178"/>
      <c r="D7" s="181"/>
      <c r="E7" s="181"/>
      <c r="F7" s="182"/>
      <c r="G7" s="9"/>
    </row>
    <row r="8" spans="1:11" ht="17.25" customHeight="1" thickBot="1" x14ac:dyDescent="0.4">
      <c r="B8" s="183" t="s">
        <v>4</v>
      </c>
      <c r="C8" s="184"/>
      <c r="D8" s="185"/>
      <c r="E8" s="185"/>
      <c r="F8" s="186"/>
    </row>
    <row r="9" spans="1:11" ht="10" customHeight="1" thickBot="1" x14ac:dyDescent="0.4">
      <c r="C9" s="10"/>
      <c r="J9" s="11"/>
      <c r="K9" s="3"/>
    </row>
    <row r="10" spans="1:11" ht="17.25" customHeight="1" x14ac:dyDescent="0.35">
      <c r="B10" s="173" t="s">
        <v>108</v>
      </c>
      <c r="C10" s="174"/>
      <c r="D10" s="175" t="s">
        <v>78</v>
      </c>
      <c r="E10" s="175"/>
      <c r="F10" s="176"/>
      <c r="K10" s="3"/>
    </row>
    <row r="11" spans="1:11" ht="33" customHeight="1" x14ac:dyDescent="0.35">
      <c r="B11" s="193" t="s">
        <v>286</v>
      </c>
      <c r="C11" s="194"/>
      <c r="D11" s="179" t="s">
        <v>78</v>
      </c>
      <c r="E11" s="179"/>
      <c r="F11" s="180"/>
      <c r="K11" s="3"/>
    </row>
    <row r="12" spans="1:11" ht="17.25" customHeight="1" x14ac:dyDescent="0.35">
      <c r="B12" s="177" t="s">
        <v>97</v>
      </c>
      <c r="C12" s="178"/>
      <c r="D12" s="179" t="s">
        <v>78</v>
      </c>
      <c r="E12" s="179"/>
      <c r="F12" s="180"/>
      <c r="K12" s="3"/>
    </row>
    <row r="13" spans="1:11" ht="34" customHeight="1" x14ac:dyDescent="0.35">
      <c r="B13" s="177" t="s">
        <v>272</v>
      </c>
      <c r="C13" s="178"/>
      <c r="D13" s="179" t="s">
        <v>78</v>
      </c>
      <c r="E13" s="179"/>
      <c r="F13" s="180"/>
      <c r="K13" s="3"/>
    </row>
    <row r="14" spans="1:11" ht="17.25" customHeight="1" x14ac:dyDescent="0.35">
      <c r="B14" s="177" t="s">
        <v>98</v>
      </c>
      <c r="C14" s="178"/>
      <c r="D14" s="179" t="s">
        <v>209</v>
      </c>
      <c r="E14" s="179"/>
      <c r="F14" s="180"/>
      <c r="K14" s="3"/>
    </row>
    <row r="15" spans="1:11" ht="33" customHeight="1" thickBot="1" x14ac:dyDescent="0.4">
      <c r="B15" s="183" t="s">
        <v>141</v>
      </c>
      <c r="C15" s="184"/>
      <c r="D15" s="187" t="s">
        <v>78</v>
      </c>
      <c r="E15" s="187"/>
      <c r="F15" s="188"/>
      <c r="K15" s="3"/>
    </row>
    <row r="16" spans="1:11" ht="20.25" customHeight="1" thickBot="1" x14ac:dyDescent="0.4">
      <c r="K16" s="3"/>
    </row>
    <row r="17" spans="1:1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256" t="s">
        <v>303</v>
      </c>
      <c r="G17" s="257"/>
      <c r="K17" s="3"/>
    </row>
    <row r="18" spans="1:11" ht="8.25" customHeight="1" thickBot="1" x14ac:dyDescent="0.4">
      <c r="K18" s="3"/>
    </row>
    <row r="19" spans="1:11" ht="20.25" customHeight="1" x14ac:dyDescent="0.35">
      <c r="B19" s="173" t="s">
        <v>293</v>
      </c>
      <c r="C19" s="227" t="s">
        <v>68</v>
      </c>
      <c r="D19" s="223" t="s">
        <v>71</v>
      </c>
      <c r="E19" s="29" t="str">
        <f>IF(OR(D17="kritéria A,C,D,E",D17="kritéria A,C,D"),"RELEVANTNÍ","NERELEVANTNÍ")</f>
        <v>NERELEVANTNÍ</v>
      </c>
      <c r="K19" s="3"/>
    </row>
    <row r="20" spans="1:11" s="6" customFormat="1" ht="20.25" customHeight="1" x14ac:dyDescent="0.35">
      <c r="A20" s="1"/>
      <c r="B20" s="177"/>
      <c r="C20" s="228"/>
      <c r="D20" s="224"/>
      <c r="E20" s="30" t="str">
        <f>IF($D$8&gt;1,$D$8,"")</f>
        <v/>
      </c>
    </row>
    <row r="21" spans="1:11" s="6" customFormat="1" ht="17.25" customHeight="1" x14ac:dyDescent="0.35">
      <c r="A21" s="1"/>
      <c r="B21" s="31" t="s">
        <v>19</v>
      </c>
      <c r="C21" s="250" t="s">
        <v>244</v>
      </c>
      <c r="D21" s="251"/>
      <c r="E21" s="32"/>
    </row>
    <row r="22" spans="1:11" ht="17.25" customHeight="1" x14ac:dyDescent="0.35">
      <c r="B22" s="31" t="s">
        <v>34</v>
      </c>
      <c r="C22" s="250" t="s">
        <v>241</v>
      </c>
      <c r="D22" s="251"/>
      <c r="E22" s="32"/>
      <c r="K22" s="3"/>
    </row>
    <row r="23" spans="1:11" ht="17.25" customHeight="1" x14ac:dyDescent="0.35">
      <c r="B23" s="31" t="s">
        <v>79</v>
      </c>
      <c r="C23" s="250" t="s">
        <v>264</v>
      </c>
      <c r="D23" s="251"/>
      <c r="E23" s="32"/>
      <c r="K23" s="3"/>
    </row>
    <row r="24" spans="1:11" ht="17.25" customHeight="1" thickBot="1" x14ac:dyDescent="0.4">
      <c r="B24" s="220" t="s">
        <v>18</v>
      </c>
      <c r="C24" s="221"/>
      <c r="D24" s="222"/>
      <c r="E24" s="33" t="str">
        <f>IF(E21&lt;((E22+E23)/2),"Ano","Ne")</f>
        <v>Ne</v>
      </c>
      <c r="K24" s="3"/>
    </row>
    <row r="25" spans="1:11" ht="10" customHeight="1" thickBot="1" x14ac:dyDescent="0.4">
      <c r="D25" s="1"/>
      <c r="E25" s="1"/>
      <c r="K25" s="3"/>
    </row>
    <row r="26" spans="1:11" s="5" customFormat="1" ht="20.25" customHeight="1" x14ac:dyDescent="0.35">
      <c r="A26" s="1"/>
      <c r="B26" s="225" t="s">
        <v>294</v>
      </c>
      <c r="C26" s="223" t="s">
        <v>68</v>
      </c>
      <c r="D26" s="223" t="s">
        <v>71</v>
      </c>
      <c r="E26" s="29" t="str">
        <f>IF(OR(D17="kritéria B,C,D,E",D17="kritéria B,C,D"),"RELEVANTNÍ","NERELEVANTNÍ")</f>
        <v>NERELEVANTNÍ</v>
      </c>
      <c r="F26" s="2"/>
      <c r="G26" s="4"/>
      <c r="K26" s="3"/>
    </row>
    <row r="27" spans="1:11" s="5" customFormat="1" ht="20.25" customHeight="1" x14ac:dyDescent="0.35">
      <c r="A27" s="1"/>
      <c r="B27" s="226"/>
      <c r="C27" s="224"/>
      <c r="D27" s="224"/>
      <c r="E27" s="30" t="str">
        <f>IF($D$8&gt;1,$D$8,"")</f>
        <v/>
      </c>
      <c r="F27" s="2"/>
      <c r="G27" s="4"/>
      <c r="K27" s="3"/>
    </row>
    <row r="28" spans="1:11" s="5" customFormat="1" ht="17.25" customHeight="1" x14ac:dyDescent="0.35">
      <c r="A28" s="1"/>
      <c r="B28" s="31" t="s">
        <v>19</v>
      </c>
      <c r="C28" s="254" t="s">
        <v>244</v>
      </c>
      <c r="D28" s="255"/>
      <c r="E28" s="32"/>
      <c r="F28" s="2"/>
      <c r="G28" s="4"/>
      <c r="K28" s="3"/>
    </row>
    <row r="29" spans="1:11" s="5" customFormat="1" ht="17.25" customHeight="1" x14ac:dyDescent="0.35">
      <c r="A29" s="1"/>
      <c r="B29" s="31" t="s">
        <v>14</v>
      </c>
      <c r="C29" s="254" t="s">
        <v>278</v>
      </c>
      <c r="D29" s="255"/>
      <c r="E29" s="32"/>
      <c r="F29" s="2"/>
      <c r="G29" s="4"/>
      <c r="K29" s="3"/>
    </row>
    <row r="30" spans="1:11" s="5" customFormat="1" ht="17.25" customHeight="1" x14ac:dyDescent="0.35">
      <c r="A30" s="1"/>
      <c r="B30" s="31" t="s">
        <v>16</v>
      </c>
      <c r="C30" s="254" t="s">
        <v>250</v>
      </c>
      <c r="D30" s="255"/>
      <c r="E30" s="32"/>
      <c r="F30" s="2"/>
      <c r="G30" s="4"/>
      <c r="K30" s="3"/>
    </row>
    <row r="31" spans="1:11" s="5" customFormat="1" ht="17.25" customHeight="1" thickBot="1" x14ac:dyDescent="0.4">
      <c r="A31" s="1"/>
      <c r="B31" s="218" t="s">
        <v>21</v>
      </c>
      <c r="C31" s="219"/>
      <c r="D31" s="219"/>
      <c r="E31" s="33" t="str">
        <f>IF(AND((E29+E30)&gt;0,E28&gt;0),"Ne",(IF((ABS(E29+E30))&gt;((E28-(E29+E30))/2),"Ano","Ne")))</f>
        <v>Ne</v>
      </c>
      <c r="F31" s="2"/>
      <c r="G31" s="4"/>
      <c r="K31" s="3"/>
    </row>
    <row r="32" spans="1:11" s="5" customFormat="1" ht="10" customHeight="1" thickBot="1" x14ac:dyDescent="0.4">
      <c r="A32" s="1"/>
      <c r="B32" s="2"/>
      <c r="C32" s="2"/>
      <c r="D32" s="3"/>
      <c r="E32" s="3"/>
      <c r="F32" s="2"/>
      <c r="G32" s="4"/>
      <c r="K32" s="3"/>
    </row>
    <row r="33" spans="1:11" s="5" customFormat="1" ht="20.25" customHeight="1" x14ac:dyDescent="0.35">
      <c r="A33" s="1"/>
      <c r="B33" s="72" t="s">
        <v>130</v>
      </c>
      <c r="C33" s="204" t="s">
        <v>68</v>
      </c>
      <c r="D33" s="204"/>
      <c r="E33" s="29" t="s">
        <v>52</v>
      </c>
      <c r="F33" s="2"/>
      <c r="G33" s="4"/>
      <c r="K33" s="3"/>
    </row>
    <row r="34" spans="1:11" s="5" customFormat="1" ht="17.25" customHeight="1" x14ac:dyDescent="0.35">
      <c r="A34" s="1"/>
      <c r="B34" s="73" t="s">
        <v>287</v>
      </c>
      <c r="C34" s="197" t="s">
        <v>70</v>
      </c>
      <c r="D34" s="197"/>
      <c r="E34" s="40" t="s">
        <v>78</v>
      </c>
      <c r="F34" s="258" t="s">
        <v>300</v>
      </c>
      <c r="G34" s="259"/>
      <c r="K34" s="3"/>
    </row>
    <row r="35" spans="1:11" s="5" customFormat="1" ht="29.15" customHeight="1" x14ac:dyDescent="0.35">
      <c r="A35" s="1"/>
      <c r="B35" s="73" t="s">
        <v>288</v>
      </c>
      <c r="C35" s="197" t="s">
        <v>76</v>
      </c>
      <c r="D35" s="197"/>
      <c r="E35" s="40" t="s">
        <v>78</v>
      </c>
      <c r="F35" s="258"/>
      <c r="G35" s="259"/>
      <c r="K35" s="3"/>
    </row>
    <row r="36" spans="1:11" s="5" customFormat="1" ht="17.25" customHeight="1" thickBot="1" x14ac:dyDescent="0.4">
      <c r="A36" s="1"/>
      <c r="B36" s="202" t="s">
        <v>23</v>
      </c>
      <c r="C36" s="203"/>
      <c r="D36" s="203"/>
      <c r="E36" s="33"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72" t="s">
        <v>131</v>
      </c>
      <c r="C38" s="204" t="s">
        <v>68</v>
      </c>
      <c r="D38" s="204"/>
      <c r="E38" s="29" t="s">
        <v>52</v>
      </c>
      <c r="F38" s="2"/>
      <c r="G38" s="4"/>
      <c r="K38" s="3"/>
    </row>
    <row r="39" spans="1:11" s="5" customFormat="1" ht="32.25" customHeight="1" x14ac:dyDescent="0.35">
      <c r="A39" s="1"/>
      <c r="B39" s="73" t="s">
        <v>207</v>
      </c>
      <c r="C39" s="197" t="s">
        <v>76</v>
      </c>
      <c r="D39" s="197"/>
      <c r="E39" s="40" t="s">
        <v>78</v>
      </c>
      <c r="F39" s="2"/>
      <c r="G39" s="4"/>
      <c r="K39" s="3"/>
    </row>
    <row r="40" spans="1:11" s="5" customFormat="1" ht="32.25" customHeight="1" x14ac:dyDescent="0.35">
      <c r="A40" s="1"/>
      <c r="B40" s="73" t="s">
        <v>208</v>
      </c>
      <c r="C40" s="197" t="s">
        <v>76</v>
      </c>
      <c r="D40" s="197"/>
      <c r="E40" s="40" t="s">
        <v>78</v>
      </c>
      <c r="F40" s="2"/>
      <c r="G40" s="4"/>
      <c r="K40" s="3"/>
    </row>
    <row r="41" spans="1:11" s="5" customFormat="1" ht="17.25" customHeight="1" thickBot="1" x14ac:dyDescent="0.4">
      <c r="A41" s="1"/>
      <c r="B41" s="202" t="s">
        <v>24</v>
      </c>
      <c r="C41" s="203"/>
      <c r="D41" s="203"/>
      <c r="E41" s="33"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4">
      <c r="A44" s="1"/>
      <c r="B44" s="4"/>
      <c r="C44" s="4"/>
      <c r="E44" s="1"/>
      <c r="F44" s="1"/>
      <c r="G44" s="15"/>
      <c r="K44" s="3"/>
    </row>
    <row r="45" spans="1:11" s="5" customFormat="1" ht="20.25" customHeight="1" x14ac:dyDescent="0.35">
      <c r="A45" s="1"/>
      <c r="B45" s="74" t="s">
        <v>133</v>
      </c>
      <c r="C45" s="75" t="s">
        <v>68</v>
      </c>
      <c r="D45" s="75" t="s">
        <v>123</v>
      </c>
      <c r="E45" s="35" t="str">
        <f>IF($D$8&gt;1,$D$8,"")</f>
        <v/>
      </c>
      <c r="F45" s="36" t="str">
        <f>IF($D$8&gt;1,$D$8-1,"")</f>
        <v/>
      </c>
      <c r="G45" s="15"/>
      <c r="K45" s="3"/>
    </row>
    <row r="46" spans="1:11" s="5" customFormat="1" ht="17.25" customHeight="1" x14ac:dyDescent="0.35">
      <c r="A46" s="1"/>
      <c r="B46" s="69" t="s">
        <v>19</v>
      </c>
      <c r="C46" s="216" t="s">
        <v>244</v>
      </c>
      <c r="D46" s="217"/>
      <c r="E46" s="19"/>
      <c r="F46" s="32"/>
      <c r="G46" s="15"/>
      <c r="H46" s="1"/>
      <c r="K46" s="3"/>
    </row>
    <row r="47" spans="1:11" s="5" customFormat="1" ht="17.25" customHeight="1" x14ac:dyDescent="0.35">
      <c r="A47" s="1"/>
      <c r="B47" s="69" t="s">
        <v>126</v>
      </c>
      <c r="C47" s="216" t="s">
        <v>252</v>
      </c>
      <c r="D47" s="217"/>
      <c r="E47" s="19"/>
      <c r="F47" s="32"/>
      <c r="G47" s="15"/>
      <c r="H47" s="1"/>
      <c r="K47" s="3"/>
    </row>
    <row r="48" spans="1:11" s="5" customFormat="1" ht="17.25" customHeight="1" x14ac:dyDescent="0.35">
      <c r="A48" s="1"/>
      <c r="B48" s="214" t="s">
        <v>109</v>
      </c>
      <c r="C48" s="215"/>
      <c r="D48" s="215"/>
      <c r="E48" s="16" t="str">
        <f>IF((E46)=0,"NR",(E47/E46))</f>
        <v>NR</v>
      </c>
      <c r="F48" s="37" t="str">
        <f>IF((F46)=0,"NR",(F47/F46))</f>
        <v>NR</v>
      </c>
      <c r="G48" s="15"/>
      <c r="H48" s="17"/>
      <c r="K48" s="3"/>
    </row>
    <row r="49" spans="1:11" s="5" customFormat="1" ht="17.25" customHeight="1" thickBot="1" x14ac:dyDescent="0.4">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4">
      <c r="A50" s="1"/>
      <c r="B50" s="4"/>
      <c r="C50" s="4"/>
      <c r="E50" s="1"/>
      <c r="F50" s="1"/>
      <c r="G50" s="15"/>
      <c r="K50" s="3"/>
    </row>
    <row r="51" spans="1:11" s="5" customFormat="1" ht="20.25" customHeight="1" x14ac:dyDescent="0.35">
      <c r="A51" s="1"/>
      <c r="B51" s="74" t="s">
        <v>134</v>
      </c>
      <c r="C51" s="75" t="s">
        <v>68</v>
      </c>
      <c r="D51" s="75" t="s">
        <v>123</v>
      </c>
      <c r="E51" s="35" t="str">
        <f>IF($D$8&gt;1,$D$8,"")</f>
        <v/>
      </c>
      <c r="F51" s="36" t="str">
        <f>IF($D$8&gt;1,$D$8-1,"")</f>
        <v/>
      </c>
      <c r="G51" s="15"/>
    </row>
    <row r="52" spans="1:11" s="5" customFormat="1" ht="17.25" customHeight="1" x14ac:dyDescent="0.35">
      <c r="A52" s="1"/>
      <c r="B52" s="69" t="s">
        <v>27</v>
      </c>
      <c r="C52" s="216" t="s">
        <v>263</v>
      </c>
      <c r="D52" s="217"/>
      <c r="E52" s="19"/>
      <c r="F52" s="19"/>
      <c r="G52" s="15"/>
      <c r="H52" s="1"/>
    </row>
    <row r="53" spans="1:11" s="5" customFormat="1" ht="17.25" customHeight="1" x14ac:dyDescent="0.35">
      <c r="A53" s="1"/>
      <c r="B53" s="69" t="s">
        <v>29</v>
      </c>
      <c r="C53" s="216" t="s">
        <v>255</v>
      </c>
      <c r="D53" s="217"/>
      <c r="E53" s="19"/>
      <c r="F53" s="19"/>
      <c r="G53" s="15"/>
      <c r="H53" s="1"/>
    </row>
    <row r="54" spans="1:11" s="5" customFormat="1" ht="27" customHeight="1" x14ac:dyDescent="0.35">
      <c r="A54" s="1"/>
      <c r="B54" s="69" t="s">
        <v>31</v>
      </c>
      <c r="C54" s="216" t="s">
        <v>262</v>
      </c>
      <c r="D54" s="217"/>
      <c r="E54" s="19"/>
      <c r="F54" s="19"/>
      <c r="G54" s="15"/>
      <c r="H54" s="1"/>
    </row>
    <row r="55" spans="1:11" s="5" customFormat="1" ht="17.25" customHeight="1" x14ac:dyDescent="0.35">
      <c r="A55" s="1"/>
      <c r="B55" s="214" t="s">
        <v>110</v>
      </c>
      <c r="C55" s="215"/>
      <c r="D55" s="215"/>
      <c r="E55" s="16" t="str">
        <f>IF(E53=0,"NR",(E52+E53+E54)/E53)</f>
        <v>NR</v>
      </c>
      <c r="F55" s="37" t="str">
        <f>IF(F53=0,"NR",(F52+F53+F54)/F53)</f>
        <v>NR</v>
      </c>
      <c r="G55" s="15"/>
    </row>
    <row r="56" spans="1:11" s="5" customFormat="1" ht="17.25" customHeight="1" thickBot="1" x14ac:dyDescent="0.4">
      <c r="A56" s="1"/>
      <c r="B56" s="202" t="s">
        <v>135</v>
      </c>
      <c r="C56" s="203"/>
      <c r="D56" s="203"/>
      <c r="E56" s="38" t="str">
        <f>IF((E55)="NR","NR",IF((E55)&lt;1,"Ano","Ne"))</f>
        <v>NR</v>
      </c>
      <c r="F56" s="39" t="str">
        <f>IF((F55)="NR","NR",IF((F55)&lt;1,"Ano","Ne"))</f>
        <v>NR</v>
      </c>
      <c r="G56" s="15"/>
    </row>
    <row r="57" spans="1:11" ht="5.25" customHeight="1" thickBot="1" x14ac:dyDescent="0.4">
      <c r="B57" s="4"/>
      <c r="C57" s="4"/>
      <c r="D57" s="5"/>
    </row>
    <row r="58" spans="1:11" s="5" customFormat="1" ht="20.25" customHeight="1" thickBot="1" x14ac:dyDescent="0.4">
      <c r="A58" s="1"/>
      <c r="B58" s="205" t="s">
        <v>33</v>
      </c>
      <c r="C58" s="206"/>
      <c r="D58" s="207"/>
      <c r="E58" s="34" t="str">
        <f>IF(AND(E49="ANO",F49="Ano",E56="Ano",F56="Ano"),"Ano","Ne")</f>
        <v>Ne</v>
      </c>
      <c r="F58" s="2"/>
      <c r="G58" s="8"/>
    </row>
    <row r="59" spans="1:11" s="5" customFormat="1" ht="15" customHeight="1" thickBot="1" x14ac:dyDescent="0.4">
      <c r="A59" s="1"/>
      <c r="B59" s="4"/>
      <c r="C59" s="4"/>
      <c r="E59" s="3"/>
      <c r="F59" s="2"/>
      <c r="G59" s="4"/>
    </row>
    <row r="60" spans="1:11" s="5" customFormat="1" ht="32.25" customHeight="1" thickBot="1" x14ac:dyDescent="0.4">
      <c r="A60" s="1"/>
      <c r="B60" s="208" t="s">
        <v>136</v>
      </c>
      <c r="C60" s="209"/>
      <c r="D60" s="210"/>
      <c r="E60" s="18"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 x14ac:dyDescent="0.35"/>
  <cols>
    <col min="1" max="1" width="7.08203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3203125" style="3" customWidth="1"/>
    <col min="15" max="16384" width="11" style="3"/>
  </cols>
  <sheetData>
    <row r="1" spans="1:16382" ht="5.25" customHeight="1" x14ac:dyDescent="0.35"/>
    <row r="2" spans="1:16382" ht="15" customHeight="1" x14ac:dyDescent="0.35">
      <c r="B2" s="22" t="s">
        <v>0</v>
      </c>
      <c r="C2" s="6"/>
    </row>
    <row r="3" spans="1:16382" ht="5.25" customHeight="1" thickBot="1" x14ac:dyDescent="0.4"/>
    <row r="4" spans="1:16382" ht="17.25" customHeight="1" x14ac:dyDescent="0.35">
      <c r="A4" s="7" t="s">
        <v>92</v>
      </c>
      <c r="B4" s="173" t="s">
        <v>99</v>
      </c>
      <c r="C4" s="174"/>
      <c r="D4" s="260"/>
      <c r="E4" s="260"/>
      <c r="F4" s="261"/>
      <c r="G4" s="5"/>
    </row>
    <row r="5" spans="1:16382" ht="17.25" customHeight="1" x14ac:dyDescent="0.35">
      <c r="B5" s="177" t="s">
        <v>1</v>
      </c>
      <c r="C5" s="178"/>
      <c r="D5" s="262"/>
      <c r="E5" s="262"/>
      <c r="F5" s="263"/>
      <c r="G5" s="8"/>
    </row>
    <row r="6" spans="1:16382" ht="17.25" customHeight="1" x14ac:dyDescent="0.35">
      <c r="B6" s="177" t="s">
        <v>2</v>
      </c>
      <c r="C6" s="178"/>
      <c r="D6" s="262"/>
      <c r="E6" s="262"/>
      <c r="F6" s="263"/>
      <c r="G6" s="8"/>
    </row>
    <row r="7" spans="1:16382" ht="17.25" customHeight="1" x14ac:dyDescent="0.35">
      <c r="B7" s="177" t="s">
        <v>3</v>
      </c>
      <c r="C7" s="178"/>
      <c r="D7" s="277"/>
      <c r="E7" s="277"/>
      <c r="F7" s="278"/>
      <c r="G7" s="9"/>
    </row>
    <row r="8" spans="1:16382" ht="17.25" customHeight="1" thickBot="1" x14ac:dyDescent="0.4">
      <c r="B8" s="235" t="s">
        <v>4</v>
      </c>
      <c r="C8" s="236"/>
      <c r="D8" s="185"/>
      <c r="E8" s="185"/>
      <c r="F8" s="186"/>
    </row>
    <row r="9" spans="1:16382" ht="10" customHeight="1" thickBot="1" x14ac:dyDescent="0.4">
      <c r="C9" s="10"/>
      <c r="I9" s="11"/>
    </row>
    <row r="10" spans="1:16382" ht="17.25" customHeight="1" x14ac:dyDescent="0.35">
      <c r="B10" s="173" t="s">
        <v>282</v>
      </c>
      <c r="C10" s="174"/>
      <c r="D10" s="175" t="s">
        <v>78</v>
      </c>
      <c r="E10" s="175"/>
      <c r="F10" s="176"/>
    </row>
    <row r="11" spans="1:16382" s="5" customFormat="1" ht="33" customHeight="1" x14ac:dyDescent="0.35">
      <c r="A11" s="1"/>
      <c r="B11" s="193" t="s">
        <v>285</v>
      </c>
      <c r="C11" s="194"/>
      <c r="D11" s="179" t="s">
        <v>78</v>
      </c>
      <c r="E11" s="179"/>
      <c r="F11" s="180"/>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3" customHeight="1" x14ac:dyDescent="0.35">
      <c r="A12" s="1"/>
      <c r="B12" s="177" t="s">
        <v>284</v>
      </c>
      <c r="C12" s="178"/>
      <c r="D12" s="179" t="s">
        <v>78</v>
      </c>
      <c r="E12" s="179"/>
      <c r="F12" s="180"/>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3" customHeight="1" x14ac:dyDescent="0.35">
      <c r="A13" s="1"/>
      <c r="B13" s="177" t="s">
        <v>283</v>
      </c>
      <c r="C13" s="178"/>
      <c r="D13" s="179" t="s">
        <v>78</v>
      </c>
      <c r="E13" s="179"/>
      <c r="F13" s="180"/>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4">
      <c r="A14" s="1"/>
      <c r="B14" s="279" t="s">
        <v>213</v>
      </c>
      <c r="C14" s="280"/>
      <c r="D14" s="187" t="s">
        <v>78</v>
      </c>
      <c r="E14" s="187"/>
      <c r="F14" s="188"/>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4">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5" customHeight="1" thickBot="1" x14ac:dyDescent="0.4">
      <c r="A16" s="7" t="s">
        <v>93</v>
      </c>
      <c r="B16" s="189" t="s">
        <v>111</v>
      </c>
      <c r="C16" s="190"/>
      <c r="D16" s="191"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192"/>
      <c r="F16" s="256" t="s">
        <v>303</v>
      </c>
      <c r="G16" s="257"/>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4">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35">
      <c r="A18" s="1"/>
      <c r="B18" s="198" t="s">
        <v>140</v>
      </c>
      <c r="C18" s="264" t="s">
        <v>68</v>
      </c>
      <c r="D18" s="266"/>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5">
      <c r="A19" s="1"/>
      <c r="B19" s="199"/>
      <c r="C19" s="273"/>
      <c r="D19" s="274"/>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35">
      <c r="A20" s="1"/>
      <c r="B20" s="69" t="s">
        <v>19</v>
      </c>
      <c r="C20" s="216" t="s">
        <v>69</v>
      </c>
      <c r="D20" s="217"/>
      <c r="E20" s="3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35">
      <c r="B21" s="69" t="s">
        <v>34</v>
      </c>
      <c r="C21" s="216" t="s">
        <v>69</v>
      </c>
      <c r="D21" s="217"/>
      <c r="E21" s="32"/>
    </row>
    <row r="22" spans="1:16382" ht="17.25" customHeight="1" x14ac:dyDescent="0.35">
      <c r="B22" s="69" t="s">
        <v>79</v>
      </c>
      <c r="C22" s="216" t="s">
        <v>69</v>
      </c>
      <c r="D22" s="217"/>
      <c r="E22" s="32"/>
    </row>
    <row r="23" spans="1:16382" ht="17.25" customHeight="1" thickBot="1" x14ac:dyDescent="0.4">
      <c r="B23" s="202" t="s">
        <v>18</v>
      </c>
      <c r="C23" s="203"/>
      <c r="D23" s="203"/>
      <c r="E23" s="33" t="str">
        <f>IF(E20&lt;((E21+E22)/2),"Ano","Ne")</f>
        <v>Ne</v>
      </c>
    </row>
    <row r="24" spans="1:16382" ht="10" customHeight="1" thickBot="1" x14ac:dyDescent="0.4">
      <c r="B24" s="4"/>
      <c r="C24" s="4"/>
      <c r="D24" s="8"/>
      <c r="E24" s="1"/>
    </row>
    <row r="25" spans="1:16382" s="5" customFormat="1" ht="20.25" customHeight="1" x14ac:dyDescent="0.35">
      <c r="A25" s="1"/>
      <c r="B25" s="198" t="s">
        <v>139</v>
      </c>
      <c r="C25" s="264" t="s">
        <v>68</v>
      </c>
      <c r="D25" s="266"/>
      <c r="E25" s="29" t="str">
        <f>IF(OR(D16="kritéria B,C,D,E",D16="kritéria B,C,D",D16="kritéria A,B,C,D",D16="kritéria A,B,C,D,E"),"RELEVANTNÍ","NERELEVANTNÍ")</f>
        <v>NERELEVANTNÍ</v>
      </c>
      <c r="F25" s="2"/>
      <c r="G25" s="4"/>
    </row>
    <row r="26" spans="1:16382" s="5" customFormat="1" ht="20.25" customHeight="1" x14ac:dyDescent="0.35">
      <c r="A26" s="1"/>
      <c r="B26" s="199"/>
      <c r="C26" s="273"/>
      <c r="D26" s="274"/>
      <c r="E26" s="30" t="str">
        <f>IF($D$8&gt;1,$D$8,"")</f>
        <v/>
      </c>
      <c r="F26" s="2"/>
      <c r="G26" s="4"/>
    </row>
    <row r="27" spans="1:16382" s="5" customFormat="1" ht="17.25" customHeight="1" x14ac:dyDescent="0.35">
      <c r="A27" s="1"/>
      <c r="B27" s="69" t="s">
        <v>19</v>
      </c>
      <c r="C27" s="216" t="s">
        <v>185</v>
      </c>
      <c r="D27" s="217"/>
      <c r="E27" s="32"/>
      <c r="F27" s="2"/>
      <c r="G27" s="4"/>
    </row>
    <row r="28" spans="1:16382" s="5" customFormat="1" ht="17.25" customHeight="1" x14ac:dyDescent="0.35">
      <c r="A28" s="1"/>
      <c r="B28" s="69" t="s">
        <v>14</v>
      </c>
      <c r="C28" s="216" t="s">
        <v>69</v>
      </c>
      <c r="D28" s="217"/>
      <c r="E28" s="32"/>
      <c r="F28" s="2"/>
      <c r="G28" s="4"/>
    </row>
    <row r="29" spans="1:16382" s="5" customFormat="1" ht="17.25" customHeight="1" x14ac:dyDescent="0.35">
      <c r="A29" s="1"/>
      <c r="B29" s="69" t="s">
        <v>16</v>
      </c>
      <c r="C29" s="216" t="s">
        <v>214</v>
      </c>
      <c r="D29" s="217"/>
      <c r="E29" s="32"/>
      <c r="F29" s="2"/>
      <c r="G29" s="4"/>
    </row>
    <row r="30" spans="1:16382" s="5" customFormat="1" ht="17.25" customHeight="1" thickBot="1" x14ac:dyDescent="0.4">
      <c r="A30" s="1"/>
      <c r="B30" s="202" t="s">
        <v>21</v>
      </c>
      <c r="C30" s="203"/>
      <c r="D30" s="203"/>
      <c r="E30" s="33" t="str">
        <f>IF(AND((E28+E29)&gt;0,E27&gt;0),"Ne",(IF((ABS(E28+E29))&gt;((E27-(E28+E29))/2),"Ano","Ne")))</f>
        <v>Ne</v>
      </c>
      <c r="F30" s="2"/>
      <c r="G30" s="4"/>
    </row>
    <row r="31" spans="1:16382" s="5" customFormat="1" ht="10" customHeight="1" thickBot="1" x14ac:dyDescent="0.4">
      <c r="A31" s="1"/>
      <c r="B31" s="2"/>
      <c r="C31" s="2"/>
      <c r="D31" s="3"/>
      <c r="E31" s="3"/>
      <c r="F31" s="2"/>
      <c r="G31" s="4"/>
    </row>
    <row r="32" spans="1:16382" s="5" customFormat="1" ht="20.25" customHeight="1" x14ac:dyDescent="0.35">
      <c r="A32" s="1"/>
      <c r="B32" s="72" t="s">
        <v>130</v>
      </c>
      <c r="C32" s="204" t="s">
        <v>68</v>
      </c>
      <c r="D32" s="204"/>
      <c r="E32" s="29" t="s">
        <v>52</v>
      </c>
      <c r="F32" s="2"/>
      <c r="G32" s="4"/>
    </row>
    <row r="33" spans="1:7" s="5" customFormat="1" ht="17.25" customHeight="1" x14ac:dyDescent="0.35">
      <c r="A33" s="1"/>
      <c r="B33" s="73" t="s">
        <v>210</v>
      </c>
      <c r="C33" s="197" t="s">
        <v>70</v>
      </c>
      <c r="D33" s="197"/>
      <c r="E33" s="40" t="s">
        <v>78</v>
      </c>
      <c r="F33" s="2"/>
      <c r="G33" s="4"/>
    </row>
    <row r="34" spans="1:7" s="5" customFormat="1" ht="26.25" customHeight="1" x14ac:dyDescent="0.35">
      <c r="A34" s="1"/>
      <c r="B34" s="73" t="s">
        <v>206</v>
      </c>
      <c r="C34" s="197" t="s">
        <v>76</v>
      </c>
      <c r="D34" s="197"/>
      <c r="E34" s="40" t="s">
        <v>78</v>
      </c>
      <c r="F34" s="2"/>
      <c r="G34" s="4"/>
    </row>
    <row r="35" spans="1:7" s="5" customFormat="1" ht="17.25" customHeight="1" thickBot="1" x14ac:dyDescent="0.4">
      <c r="A35" s="1"/>
      <c r="B35" s="202" t="s">
        <v>23</v>
      </c>
      <c r="C35" s="203"/>
      <c r="D35" s="203"/>
      <c r="E35" s="33" t="str">
        <f>IF(OR(E33="Ano",E34="Ano"),"Ano","Ne")</f>
        <v>Ne</v>
      </c>
      <c r="F35" s="2"/>
      <c r="G35" s="4"/>
    </row>
    <row r="36" spans="1:7" s="5" customFormat="1" ht="10" customHeight="1" thickBot="1" x14ac:dyDescent="0.4">
      <c r="A36" s="1"/>
      <c r="B36" s="4"/>
      <c r="C36" s="4"/>
      <c r="E36" s="3"/>
      <c r="F36" s="2"/>
      <c r="G36" s="4"/>
    </row>
    <row r="37" spans="1:7" s="5" customFormat="1" ht="20.25" customHeight="1" x14ac:dyDescent="0.35">
      <c r="A37" s="1"/>
      <c r="B37" s="72" t="s">
        <v>131</v>
      </c>
      <c r="C37" s="204" t="s">
        <v>68</v>
      </c>
      <c r="D37" s="204"/>
      <c r="E37" s="29" t="s">
        <v>52</v>
      </c>
      <c r="F37" s="2"/>
      <c r="G37" s="4"/>
    </row>
    <row r="38" spans="1:7" s="5" customFormat="1" ht="32.25" customHeight="1" x14ac:dyDescent="0.35">
      <c r="A38" s="1"/>
      <c r="B38" s="73" t="s">
        <v>207</v>
      </c>
      <c r="C38" s="197" t="s">
        <v>76</v>
      </c>
      <c r="D38" s="197"/>
      <c r="E38" s="40" t="s">
        <v>78</v>
      </c>
      <c r="F38" s="2"/>
      <c r="G38" s="4"/>
    </row>
    <row r="39" spans="1:7" s="5" customFormat="1" ht="32.25" customHeight="1" x14ac:dyDescent="0.35">
      <c r="A39" s="1"/>
      <c r="B39" s="73" t="s">
        <v>208</v>
      </c>
      <c r="C39" s="197" t="s">
        <v>76</v>
      </c>
      <c r="D39" s="197"/>
      <c r="E39" s="40" t="s">
        <v>78</v>
      </c>
      <c r="F39" s="2"/>
      <c r="G39" s="4"/>
    </row>
    <row r="40" spans="1:7" s="5" customFormat="1" ht="17.25" customHeight="1" thickBot="1" x14ac:dyDescent="0.4">
      <c r="A40" s="1"/>
      <c r="B40" s="202" t="s">
        <v>24</v>
      </c>
      <c r="C40" s="203"/>
      <c r="D40" s="203"/>
      <c r="E40" s="33" t="str">
        <f>IF(OR(E38="Ano",E39="Ano"),"Ano","Ne")</f>
        <v>Ne</v>
      </c>
      <c r="F40" s="2"/>
      <c r="G40" s="4"/>
    </row>
    <row r="41" spans="1:7" s="5" customFormat="1" ht="10" customHeight="1" thickBot="1" x14ac:dyDescent="0.4">
      <c r="A41" s="1"/>
      <c r="B41" s="4"/>
      <c r="C41" s="4"/>
      <c r="E41" s="3"/>
      <c r="F41" s="2"/>
      <c r="G41" s="4"/>
    </row>
    <row r="42" spans="1:7" s="5" customFormat="1" ht="20.25" customHeight="1" thickBot="1" x14ac:dyDescent="0.4">
      <c r="A42" s="1"/>
      <c r="B42" s="211" t="s">
        <v>132</v>
      </c>
      <c r="C42" s="212"/>
      <c r="D42" s="213"/>
      <c r="E42" s="43" t="str">
        <f>IF(OR(D16="kritéria A,C,D,E",D16="kritéria B,C,D,E",D16="kritéria A,B,C,D,E",D16="kritéria C,D,E"),"RELEVANTNÍ","NERELEVANTNÍ")</f>
        <v>NERELEVANTNÍ</v>
      </c>
      <c r="F42" s="10"/>
      <c r="G42" s="15"/>
    </row>
    <row r="43" spans="1:7" s="5" customFormat="1" ht="5.25" customHeight="1" thickBot="1" x14ac:dyDescent="0.4">
      <c r="A43" s="1"/>
      <c r="B43" s="4"/>
      <c r="C43" s="4"/>
      <c r="E43" s="1"/>
      <c r="F43" s="1"/>
      <c r="G43" s="15"/>
    </row>
    <row r="44" spans="1:7" s="5" customFormat="1" ht="20.25" customHeight="1" x14ac:dyDescent="0.35">
      <c r="A44" s="1"/>
      <c r="B44" s="74" t="s">
        <v>133</v>
      </c>
      <c r="C44" s="275" t="s">
        <v>68</v>
      </c>
      <c r="D44" s="276"/>
      <c r="E44" s="35" t="str">
        <f>IF($D$8&gt;1,$D$8,"")</f>
        <v/>
      </c>
      <c r="F44" s="36" t="str">
        <f>IF($D$8&gt;1,$D$8-1,"")</f>
        <v/>
      </c>
      <c r="G44" s="15"/>
    </row>
    <row r="45" spans="1:7" s="5" customFormat="1" ht="17.25" customHeight="1" x14ac:dyDescent="0.35">
      <c r="A45" s="1"/>
      <c r="B45" s="69" t="s">
        <v>19</v>
      </c>
      <c r="C45" s="216" t="s">
        <v>185</v>
      </c>
      <c r="D45" s="217"/>
      <c r="E45" s="19"/>
      <c r="F45" s="32"/>
      <c r="G45" s="15"/>
    </row>
    <row r="46" spans="1:7" s="5" customFormat="1" ht="17.25" customHeight="1" x14ac:dyDescent="0.35">
      <c r="A46" s="1"/>
      <c r="B46" s="69" t="s">
        <v>126</v>
      </c>
      <c r="C46" s="216" t="s">
        <v>185</v>
      </c>
      <c r="D46" s="217"/>
      <c r="E46" s="19"/>
      <c r="F46" s="32"/>
      <c r="G46" s="15"/>
    </row>
    <row r="47" spans="1:7" s="5" customFormat="1" ht="17.25" customHeight="1" x14ac:dyDescent="0.35">
      <c r="A47" s="1"/>
      <c r="B47" s="214" t="s">
        <v>109</v>
      </c>
      <c r="C47" s="215"/>
      <c r="D47" s="215"/>
      <c r="E47" s="16" t="str">
        <f>IF((E45)=0,"NR",(E46/E45))</f>
        <v>NR</v>
      </c>
      <c r="F47" s="37" t="str">
        <f>IF((F45)=0,"NR",(F46/F45))</f>
        <v>NR</v>
      </c>
      <c r="G47" s="15"/>
    </row>
    <row r="48" spans="1:7" s="5" customFormat="1" ht="17.25" customHeight="1" thickBot="1" x14ac:dyDescent="0.4">
      <c r="A48" s="1"/>
      <c r="B48" s="202" t="s">
        <v>26</v>
      </c>
      <c r="C48" s="203"/>
      <c r="D48" s="203"/>
      <c r="E48" s="38" t="str">
        <f>IF((E45)="0","Ano",IF((E47)&lt;0,"Chyba",IF(E47&gt;7.5,"Ano","Ne")))</f>
        <v>Ano</v>
      </c>
      <c r="F48" s="39" t="str">
        <f>IF((F45)="0","Ano",IF((F47)&lt;0,"Chyba",IF(F47&gt;7.5,"Ano","Ne")))</f>
        <v>Ano</v>
      </c>
      <c r="G48" s="15"/>
    </row>
    <row r="49" spans="1:14" s="5" customFormat="1" ht="5.25" customHeight="1" thickBot="1" x14ac:dyDescent="0.4">
      <c r="A49" s="1"/>
      <c r="B49" s="4"/>
      <c r="C49" s="4"/>
      <c r="E49" s="1"/>
      <c r="F49" s="1"/>
      <c r="G49" s="15"/>
    </row>
    <row r="50" spans="1:14" s="5" customFormat="1" ht="20.25" customHeight="1" x14ac:dyDescent="0.35">
      <c r="A50" s="1"/>
      <c r="B50" s="74" t="s">
        <v>134</v>
      </c>
      <c r="C50" s="275" t="s">
        <v>68</v>
      </c>
      <c r="D50" s="276"/>
      <c r="E50" s="35" t="str">
        <f>IF($D$8&gt;1,$D$8,"")</f>
        <v/>
      </c>
      <c r="F50" s="36" t="str">
        <f>IF($D$8&gt;1,$D$8-1,"")</f>
        <v/>
      </c>
      <c r="G50" s="15"/>
    </row>
    <row r="51" spans="1:14" s="5" customFormat="1" ht="17.25" customHeight="1" x14ac:dyDescent="0.35">
      <c r="A51" s="1"/>
      <c r="B51" s="69" t="s">
        <v>27</v>
      </c>
      <c r="C51" s="216" t="s">
        <v>186</v>
      </c>
      <c r="D51" s="217"/>
      <c r="E51" s="19"/>
      <c r="F51" s="32"/>
      <c r="G51" s="15"/>
    </row>
    <row r="52" spans="1:14" s="5" customFormat="1" ht="17.25" customHeight="1" x14ac:dyDescent="0.35">
      <c r="A52" s="1"/>
      <c r="B52" s="69" t="s">
        <v>29</v>
      </c>
      <c r="C52" s="216" t="s">
        <v>186</v>
      </c>
      <c r="D52" s="217"/>
      <c r="E52" s="19"/>
      <c r="F52" s="32"/>
      <c r="G52" s="15"/>
    </row>
    <row r="53" spans="1:14" s="5" customFormat="1" ht="17.25" customHeight="1" x14ac:dyDescent="0.35">
      <c r="A53" s="1"/>
      <c r="B53" s="69" t="s">
        <v>31</v>
      </c>
      <c r="C53" s="216" t="s">
        <v>186</v>
      </c>
      <c r="D53" s="217"/>
      <c r="E53" s="19"/>
      <c r="F53" s="32"/>
      <c r="G53" s="15"/>
    </row>
    <row r="54" spans="1:14" s="5" customFormat="1" ht="17.25" customHeight="1" x14ac:dyDescent="0.35">
      <c r="A54" s="1"/>
      <c r="B54" s="214" t="s">
        <v>110</v>
      </c>
      <c r="C54" s="215"/>
      <c r="D54" s="215"/>
      <c r="E54" s="16" t="str">
        <f>IF(E52=0,"NR",(E51+E52+E53)/E52)</f>
        <v>NR</v>
      </c>
      <c r="F54" s="37" t="str">
        <f>IF(F52=0,"NR",(F51+F52+F53)/F52)</f>
        <v>NR</v>
      </c>
      <c r="G54" s="15"/>
    </row>
    <row r="55" spans="1:14" s="5" customFormat="1" ht="17.25" customHeight="1" thickBot="1" x14ac:dyDescent="0.4">
      <c r="A55" s="1"/>
      <c r="B55" s="202" t="s">
        <v>135</v>
      </c>
      <c r="C55" s="203"/>
      <c r="D55" s="203"/>
      <c r="E55" s="38" t="str">
        <f>IF((E54)="NR","NR",IF((E54)&lt;1,"Ano","Ne"))</f>
        <v>NR</v>
      </c>
      <c r="F55" s="39" t="str">
        <f>IF((F54)="NR","NR",IF((F54)&lt;1,"Ano","Ne"))</f>
        <v>NR</v>
      </c>
      <c r="G55" s="15"/>
    </row>
    <row r="56" spans="1:14" ht="5.25" customHeight="1" thickBot="1" x14ac:dyDescent="0.4"/>
    <row r="57" spans="1:14" s="5" customFormat="1" ht="20.25" customHeight="1" thickBot="1" x14ac:dyDescent="0.4">
      <c r="A57" s="1"/>
      <c r="B57" s="297" t="s">
        <v>33</v>
      </c>
      <c r="C57" s="298"/>
      <c r="D57" s="298"/>
      <c r="E57" s="34" t="str">
        <f>IF(AND(E48="ANO",F48="Ano",E55="Ano",F55="Ano"),"Ano","Ne")</f>
        <v>Ne</v>
      </c>
      <c r="F57" s="2"/>
      <c r="G57" s="8"/>
    </row>
    <row r="58" spans="1:14" s="5" customFormat="1" ht="15" customHeight="1" thickBot="1" x14ac:dyDescent="0.4">
      <c r="A58" s="1"/>
      <c r="B58" s="2"/>
      <c r="C58" s="2"/>
      <c r="D58" s="3"/>
      <c r="E58" s="3"/>
      <c r="F58" s="2"/>
      <c r="G58" s="4"/>
    </row>
    <row r="59" spans="1:14" s="5" customFormat="1" ht="32.25" customHeight="1" thickBot="1" x14ac:dyDescent="0.4">
      <c r="A59" s="1"/>
      <c r="B59" s="208" t="s">
        <v>136</v>
      </c>
      <c r="C59" s="209"/>
      <c r="D59" s="210"/>
      <c r="E59" s="18" t="str">
        <f>IF(OR(E23="ANO",E30="Ano",E35="Ano",E40="Ano",E57="Ano"),"Ano","Ne")</f>
        <v>Ne</v>
      </c>
      <c r="F59" s="2"/>
      <c r="G59" s="4"/>
    </row>
    <row r="60" spans="1:14" s="5" customFormat="1" ht="14.15" customHeight="1" x14ac:dyDescent="0.35">
      <c r="A60" s="1"/>
      <c r="B60" s="2"/>
      <c r="C60" s="2"/>
      <c r="D60" s="3"/>
      <c r="E60" s="3"/>
      <c r="F60" s="2"/>
      <c r="G60" s="4"/>
    </row>
    <row r="61" spans="1:14" s="5" customFormat="1" ht="16" customHeight="1" thickBot="1" x14ac:dyDescent="0.4">
      <c r="A61" s="135"/>
      <c r="B61" s="148"/>
      <c r="C61" s="148"/>
      <c r="D61" s="139"/>
      <c r="E61" s="139"/>
      <c r="F61" s="148"/>
      <c r="G61" s="149"/>
      <c r="H61" s="134"/>
      <c r="I61" s="134"/>
      <c r="J61" s="134"/>
      <c r="K61" s="134"/>
      <c r="L61" s="134"/>
      <c r="M61" s="134"/>
      <c r="N61" s="134"/>
    </row>
    <row r="62" spans="1:14" ht="31" customHeight="1" thickBot="1" x14ac:dyDescent="0.4">
      <c r="A62" s="331" t="s">
        <v>279</v>
      </c>
      <c r="B62" s="334" t="s">
        <v>301</v>
      </c>
      <c r="C62" s="335"/>
      <c r="D62" s="335"/>
      <c r="E62" s="335"/>
      <c r="F62" s="335"/>
      <c r="G62" s="335"/>
      <c r="H62" s="335"/>
      <c r="I62" s="335"/>
      <c r="J62" s="335"/>
      <c r="K62" s="335"/>
      <c r="L62" s="335"/>
      <c r="M62" s="336"/>
      <c r="N62" s="139"/>
    </row>
    <row r="63" spans="1:14" s="5" customFormat="1" ht="20.25" customHeight="1" x14ac:dyDescent="0.35">
      <c r="A63" s="331"/>
      <c r="B63" s="68" t="s">
        <v>91</v>
      </c>
      <c r="C63" s="290">
        <f>D8</f>
        <v>0</v>
      </c>
      <c r="D63" s="290"/>
      <c r="E63" s="281" t="s">
        <v>106</v>
      </c>
      <c r="F63" s="281"/>
      <c r="G63" s="281"/>
      <c r="H63" s="281"/>
      <c r="I63" s="281"/>
      <c r="J63" s="281"/>
      <c r="K63" s="282" t="s">
        <v>107</v>
      </c>
      <c r="L63" s="282"/>
      <c r="M63" s="283"/>
      <c r="N63" s="139"/>
    </row>
    <row r="64" spans="1:14" s="5" customFormat="1" ht="60" customHeight="1" x14ac:dyDescent="0.35">
      <c r="A64" s="331"/>
      <c r="B64" s="284" t="s">
        <v>80</v>
      </c>
      <c r="C64" s="286" t="s">
        <v>81</v>
      </c>
      <c r="D64" s="288" t="s">
        <v>5</v>
      </c>
      <c r="E64" s="85" t="s">
        <v>19</v>
      </c>
      <c r="F64" s="85" t="s">
        <v>34</v>
      </c>
      <c r="G64" s="85" t="s">
        <v>79</v>
      </c>
      <c r="H64" s="85" t="s">
        <v>103</v>
      </c>
      <c r="I64" s="85" t="s">
        <v>100</v>
      </c>
      <c r="J64" s="85" t="s">
        <v>126</v>
      </c>
      <c r="K64" s="86" t="s">
        <v>27</v>
      </c>
      <c r="L64" s="86" t="s">
        <v>29</v>
      </c>
      <c r="M64" s="87" t="s">
        <v>101</v>
      </c>
      <c r="N64" s="134"/>
    </row>
    <row r="65" spans="1:14" ht="17.25" customHeight="1" thickBot="1" x14ac:dyDescent="0.4">
      <c r="A65" s="331"/>
      <c r="B65" s="285"/>
      <c r="C65" s="287"/>
      <c r="D65" s="289"/>
      <c r="E65" s="328" t="s">
        <v>102</v>
      </c>
      <c r="F65" s="329"/>
      <c r="G65" s="329"/>
      <c r="H65" s="329"/>
      <c r="I65" s="329"/>
      <c r="J65" s="329"/>
      <c r="K65" s="329"/>
      <c r="L65" s="329"/>
      <c r="M65" s="330"/>
      <c r="N65" s="134"/>
    </row>
    <row r="66" spans="1:14" s="44" customFormat="1" ht="16" customHeight="1" x14ac:dyDescent="0.35">
      <c r="A66" s="331"/>
      <c r="B66" s="63" t="s">
        <v>84</v>
      </c>
      <c r="C66" s="64"/>
      <c r="D66" s="65"/>
      <c r="E66" s="66">
        <f>SUM(E67:E76)</f>
        <v>0</v>
      </c>
      <c r="F66" s="66">
        <f>SUM(F67:F76)</f>
        <v>0</v>
      </c>
      <c r="G66" s="66">
        <f>SUM(G67:G76)</f>
        <v>0</v>
      </c>
      <c r="H66" s="291" t="s">
        <v>104</v>
      </c>
      <c r="I66" s="292"/>
      <c r="J66" s="66">
        <f>SUM(J67:J76)</f>
        <v>0</v>
      </c>
      <c r="K66" s="66">
        <f>SUM(K67:K76)</f>
        <v>0</v>
      </c>
      <c r="L66" s="66">
        <f>SUM(L67:L76)</f>
        <v>0</v>
      </c>
      <c r="M66" s="67">
        <f>SUM(M67:M76)</f>
        <v>0</v>
      </c>
      <c r="N66" s="140"/>
    </row>
    <row r="67" spans="1:14" s="1" customFormat="1" ht="16" customHeight="1" x14ac:dyDescent="0.35">
      <c r="A67" s="331"/>
      <c r="B67" s="50" t="s">
        <v>125</v>
      </c>
      <c r="C67" s="14"/>
      <c r="D67" s="14"/>
      <c r="E67" s="19"/>
      <c r="F67" s="19"/>
      <c r="G67" s="48"/>
      <c r="H67" s="293"/>
      <c r="I67" s="294"/>
      <c r="J67" s="19"/>
      <c r="K67" s="19"/>
      <c r="L67" s="19"/>
      <c r="M67" s="32"/>
      <c r="N67" s="135"/>
    </row>
    <row r="68" spans="1:14" s="1" customFormat="1" ht="16" customHeight="1" x14ac:dyDescent="0.35">
      <c r="A68" s="331"/>
      <c r="B68" s="50" t="s">
        <v>82</v>
      </c>
      <c r="C68" s="45"/>
      <c r="D68" s="14"/>
      <c r="E68" s="19"/>
      <c r="F68" s="49"/>
      <c r="G68" s="48"/>
      <c r="H68" s="293"/>
      <c r="I68" s="294"/>
      <c r="J68" s="41"/>
      <c r="K68" s="41"/>
      <c r="L68" s="19"/>
      <c r="M68" s="32"/>
      <c r="N68" s="135"/>
    </row>
    <row r="69" spans="1:14" s="1" customFormat="1" ht="16" customHeight="1" x14ac:dyDescent="0.35">
      <c r="A69" s="331"/>
      <c r="B69" s="50" t="s">
        <v>83</v>
      </c>
      <c r="C69" s="45"/>
      <c r="D69" s="14"/>
      <c r="E69" s="19"/>
      <c r="F69" s="49"/>
      <c r="G69" s="48"/>
      <c r="H69" s="293"/>
      <c r="I69" s="294"/>
      <c r="J69" s="41"/>
      <c r="K69" s="41"/>
      <c r="L69" s="19"/>
      <c r="M69" s="32"/>
      <c r="N69" s="135"/>
    </row>
    <row r="70" spans="1:14" s="1" customFormat="1" ht="16" customHeight="1" x14ac:dyDescent="0.35">
      <c r="A70" s="331"/>
      <c r="B70" s="50" t="s">
        <v>85</v>
      </c>
      <c r="C70" s="45"/>
      <c r="D70" s="14"/>
      <c r="E70" s="19"/>
      <c r="F70" s="49"/>
      <c r="G70" s="48"/>
      <c r="H70" s="293"/>
      <c r="I70" s="294"/>
      <c r="J70" s="41"/>
      <c r="K70" s="41"/>
      <c r="L70" s="19"/>
      <c r="M70" s="32"/>
      <c r="N70" s="135"/>
    </row>
    <row r="71" spans="1:14" s="1" customFormat="1" ht="16" customHeight="1" x14ac:dyDescent="0.35">
      <c r="A71" s="331"/>
      <c r="B71" s="50" t="s">
        <v>86</v>
      </c>
      <c r="C71" s="45"/>
      <c r="D71" s="14"/>
      <c r="E71" s="19"/>
      <c r="F71" s="49"/>
      <c r="G71" s="48"/>
      <c r="H71" s="293"/>
      <c r="I71" s="294"/>
      <c r="J71" s="41"/>
      <c r="K71" s="41"/>
      <c r="L71" s="19"/>
      <c r="M71" s="32"/>
      <c r="N71" s="135"/>
    </row>
    <row r="72" spans="1:14" s="1" customFormat="1" ht="16" customHeight="1" x14ac:dyDescent="0.35">
      <c r="A72" s="331"/>
      <c r="B72" s="50" t="s">
        <v>87</v>
      </c>
      <c r="C72" s="45"/>
      <c r="D72" s="14"/>
      <c r="E72" s="19"/>
      <c r="F72" s="49"/>
      <c r="G72" s="48"/>
      <c r="H72" s="293"/>
      <c r="I72" s="294"/>
      <c r="J72" s="41"/>
      <c r="K72" s="41"/>
      <c r="L72" s="19"/>
      <c r="M72" s="32"/>
      <c r="N72" s="135"/>
    </row>
    <row r="73" spans="1:14" s="1" customFormat="1" ht="16" customHeight="1" x14ac:dyDescent="0.35">
      <c r="A73" s="331"/>
      <c r="B73" s="50" t="s">
        <v>88</v>
      </c>
      <c r="C73" s="45"/>
      <c r="D73" s="14"/>
      <c r="E73" s="19"/>
      <c r="F73" s="49"/>
      <c r="G73" s="48"/>
      <c r="H73" s="293"/>
      <c r="I73" s="294"/>
      <c r="J73" s="41"/>
      <c r="K73" s="41"/>
      <c r="L73" s="19"/>
      <c r="M73" s="32"/>
      <c r="N73" s="135"/>
    </row>
    <row r="74" spans="1:14" s="1" customFormat="1" ht="16" customHeight="1" x14ac:dyDescent="0.35">
      <c r="A74" s="331"/>
      <c r="B74" s="50" t="s">
        <v>89</v>
      </c>
      <c r="C74" s="45"/>
      <c r="D74" s="14"/>
      <c r="E74" s="19"/>
      <c r="F74" s="49"/>
      <c r="G74" s="48"/>
      <c r="H74" s="293"/>
      <c r="I74" s="294"/>
      <c r="J74" s="41"/>
      <c r="K74" s="41"/>
      <c r="L74" s="19"/>
      <c r="M74" s="32"/>
      <c r="N74" s="135"/>
    </row>
    <row r="75" spans="1:14" s="1" customFormat="1" ht="16" customHeight="1" x14ac:dyDescent="0.35">
      <c r="A75" s="331"/>
      <c r="B75" s="50" t="s">
        <v>90</v>
      </c>
      <c r="C75" s="45"/>
      <c r="D75" s="14"/>
      <c r="E75" s="19"/>
      <c r="F75" s="49"/>
      <c r="G75" s="48"/>
      <c r="H75" s="293"/>
      <c r="I75" s="294"/>
      <c r="J75" s="41"/>
      <c r="K75" s="41"/>
      <c r="L75" s="19"/>
      <c r="M75" s="32"/>
      <c r="N75" s="135"/>
    </row>
    <row r="76" spans="1:14" s="1" customFormat="1" ht="17.149999999999999" customHeight="1" thickBot="1" x14ac:dyDescent="0.4">
      <c r="A76" s="331"/>
      <c r="B76" s="51" t="s">
        <v>124</v>
      </c>
      <c r="C76" s="52"/>
      <c r="D76" s="53"/>
      <c r="E76" s="54"/>
      <c r="F76" s="55"/>
      <c r="G76" s="56"/>
      <c r="H76" s="295"/>
      <c r="I76" s="296"/>
      <c r="J76" s="57"/>
      <c r="K76" s="57"/>
      <c r="L76" s="54"/>
      <c r="M76" s="58"/>
      <c r="N76" s="135"/>
    </row>
    <row r="77" spans="1:14" ht="14.5" thickBot="1" x14ac:dyDescent="0.4">
      <c r="A77" s="331"/>
      <c r="B77" s="148"/>
      <c r="C77" s="148"/>
      <c r="D77" s="139"/>
      <c r="E77" s="139"/>
      <c r="F77" s="148"/>
      <c r="G77" s="149"/>
      <c r="H77" s="134"/>
      <c r="I77" s="134"/>
      <c r="J77" s="134"/>
      <c r="K77" s="134"/>
      <c r="L77" s="139"/>
      <c r="M77" s="139"/>
      <c r="N77" s="139"/>
    </row>
    <row r="78" spans="1:14" ht="20.25" customHeight="1" x14ac:dyDescent="0.35">
      <c r="A78" s="331"/>
      <c r="B78" s="68" t="s">
        <v>91</v>
      </c>
      <c r="C78" s="290">
        <f>C63-1</f>
        <v>-1</v>
      </c>
      <c r="D78" s="290"/>
      <c r="E78" s="281" t="s">
        <v>106</v>
      </c>
      <c r="F78" s="281"/>
      <c r="G78" s="281"/>
      <c r="H78" s="281"/>
      <c r="I78" s="281"/>
      <c r="J78" s="281"/>
      <c r="K78" s="282" t="s">
        <v>107</v>
      </c>
      <c r="L78" s="282"/>
      <c r="M78" s="283"/>
      <c r="N78" s="139"/>
    </row>
    <row r="79" spans="1:14" ht="60" customHeight="1" x14ac:dyDescent="0.35">
      <c r="A79" s="331"/>
      <c r="B79" s="284" t="s">
        <v>80</v>
      </c>
      <c r="C79" s="286" t="s">
        <v>81</v>
      </c>
      <c r="D79" s="288" t="s">
        <v>5</v>
      </c>
      <c r="E79" s="85" t="s">
        <v>19</v>
      </c>
      <c r="F79" s="85" t="s">
        <v>34</v>
      </c>
      <c r="G79" s="85" t="s">
        <v>79</v>
      </c>
      <c r="H79" s="85" t="s">
        <v>103</v>
      </c>
      <c r="I79" s="85" t="s">
        <v>100</v>
      </c>
      <c r="J79" s="85" t="s">
        <v>126</v>
      </c>
      <c r="K79" s="86" t="s">
        <v>27</v>
      </c>
      <c r="L79" s="86" t="s">
        <v>29</v>
      </c>
      <c r="M79" s="87" t="s">
        <v>101</v>
      </c>
      <c r="N79" s="139"/>
    </row>
    <row r="80" spans="1:14" ht="17.25" customHeight="1" thickBot="1" x14ac:dyDescent="0.4">
      <c r="A80" s="331"/>
      <c r="B80" s="285"/>
      <c r="C80" s="287"/>
      <c r="D80" s="289"/>
      <c r="E80" s="328" t="s">
        <v>102</v>
      </c>
      <c r="F80" s="329"/>
      <c r="G80" s="329"/>
      <c r="H80" s="329"/>
      <c r="I80" s="329"/>
      <c r="J80" s="329"/>
      <c r="K80" s="329"/>
      <c r="L80" s="329"/>
      <c r="M80" s="330"/>
      <c r="N80" s="139"/>
    </row>
    <row r="81" spans="1:14" s="44" customFormat="1" x14ac:dyDescent="0.35">
      <c r="A81" s="331"/>
      <c r="B81" s="63" t="s">
        <v>84</v>
      </c>
      <c r="C81" s="64"/>
      <c r="D81" s="65"/>
      <c r="E81" s="66">
        <f>SUM(E82:E91)</f>
        <v>0</v>
      </c>
      <c r="F81" s="264" t="s">
        <v>104</v>
      </c>
      <c r="G81" s="265"/>
      <c r="H81" s="265"/>
      <c r="I81" s="266"/>
      <c r="J81" s="66">
        <f>SUM(J82:J91)</f>
        <v>0</v>
      </c>
      <c r="K81" s="66">
        <f>SUM(K82:K91)</f>
        <v>0</v>
      </c>
      <c r="L81" s="66">
        <f>SUM(L82:L91)</f>
        <v>0</v>
      </c>
      <c r="M81" s="67">
        <f>SUM(M82:M91)</f>
        <v>0</v>
      </c>
      <c r="N81" s="140"/>
    </row>
    <row r="82" spans="1:14" x14ac:dyDescent="0.35">
      <c r="A82" s="331"/>
      <c r="B82" s="50" t="s">
        <v>125</v>
      </c>
      <c r="C82" s="46"/>
      <c r="D82" s="47"/>
      <c r="E82" s="19"/>
      <c r="F82" s="267"/>
      <c r="G82" s="268"/>
      <c r="H82" s="268"/>
      <c r="I82" s="269"/>
      <c r="J82" s="41"/>
      <c r="K82" s="41"/>
      <c r="L82" s="19"/>
      <c r="M82" s="32"/>
      <c r="N82" s="139"/>
    </row>
    <row r="83" spans="1:14" x14ac:dyDescent="0.35">
      <c r="A83" s="331"/>
      <c r="B83" s="50" t="s">
        <v>82</v>
      </c>
      <c r="C83" s="46"/>
      <c r="D83" s="47"/>
      <c r="E83" s="19"/>
      <c r="F83" s="267"/>
      <c r="G83" s="268"/>
      <c r="H83" s="268"/>
      <c r="I83" s="269"/>
      <c r="J83" s="41"/>
      <c r="K83" s="41"/>
      <c r="L83" s="19"/>
      <c r="M83" s="32"/>
      <c r="N83" s="139"/>
    </row>
    <row r="84" spans="1:14" x14ac:dyDescent="0.35">
      <c r="A84" s="331"/>
      <c r="B84" s="59" t="s">
        <v>83</v>
      </c>
      <c r="C84" s="46"/>
      <c r="D84" s="47"/>
      <c r="E84" s="19"/>
      <c r="F84" s="267"/>
      <c r="G84" s="268"/>
      <c r="H84" s="268"/>
      <c r="I84" s="269"/>
      <c r="J84" s="41"/>
      <c r="K84" s="41"/>
      <c r="L84" s="19"/>
      <c r="M84" s="32"/>
      <c r="N84" s="139"/>
    </row>
    <row r="85" spans="1:14" x14ac:dyDescent="0.35">
      <c r="A85" s="331"/>
      <c r="B85" s="59" t="s">
        <v>85</v>
      </c>
      <c r="C85" s="46"/>
      <c r="D85" s="47"/>
      <c r="E85" s="19"/>
      <c r="F85" s="267"/>
      <c r="G85" s="268"/>
      <c r="H85" s="268"/>
      <c r="I85" s="269"/>
      <c r="J85" s="41"/>
      <c r="K85" s="41"/>
      <c r="L85" s="19"/>
      <c r="M85" s="32"/>
      <c r="N85" s="139"/>
    </row>
    <row r="86" spans="1:14" x14ac:dyDescent="0.35">
      <c r="A86" s="331"/>
      <c r="B86" s="59" t="s">
        <v>86</v>
      </c>
      <c r="C86" s="46"/>
      <c r="D86" s="47"/>
      <c r="E86" s="19"/>
      <c r="F86" s="267"/>
      <c r="G86" s="268"/>
      <c r="H86" s="268"/>
      <c r="I86" s="269"/>
      <c r="J86" s="41"/>
      <c r="K86" s="41"/>
      <c r="L86" s="19"/>
      <c r="M86" s="32"/>
      <c r="N86" s="139"/>
    </row>
    <row r="87" spans="1:14" x14ac:dyDescent="0.35">
      <c r="A87" s="331"/>
      <c r="B87" s="59" t="s">
        <v>87</v>
      </c>
      <c r="C87" s="46"/>
      <c r="D87" s="47"/>
      <c r="E87" s="19"/>
      <c r="F87" s="267"/>
      <c r="G87" s="268"/>
      <c r="H87" s="268"/>
      <c r="I87" s="269"/>
      <c r="J87" s="41"/>
      <c r="K87" s="41"/>
      <c r="L87" s="19"/>
      <c r="M87" s="32"/>
      <c r="N87" s="139"/>
    </row>
    <row r="88" spans="1:14" x14ac:dyDescent="0.35">
      <c r="A88" s="331"/>
      <c r="B88" s="59" t="s">
        <v>88</v>
      </c>
      <c r="C88" s="46"/>
      <c r="D88" s="47"/>
      <c r="E88" s="19"/>
      <c r="F88" s="267"/>
      <c r="G88" s="268"/>
      <c r="H88" s="268"/>
      <c r="I88" s="269"/>
      <c r="J88" s="41"/>
      <c r="K88" s="41"/>
      <c r="L88" s="19"/>
      <c r="M88" s="32"/>
      <c r="N88" s="139"/>
    </row>
    <row r="89" spans="1:14" x14ac:dyDescent="0.35">
      <c r="A89" s="331"/>
      <c r="B89" s="59" t="s">
        <v>89</v>
      </c>
      <c r="C89" s="46"/>
      <c r="D89" s="47"/>
      <c r="E89" s="19"/>
      <c r="F89" s="267"/>
      <c r="G89" s="268"/>
      <c r="H89" s="268"/>
      <c r="I89" s="269"/>
      <c r="J89" s="41"/>
      <c r="K89" s="41"/>
      <c r="L89" s="19"/>
      <c r="M89" s="32"/>
      <c r="N89" s="139"/>
    </row>
    <row r="90" spans="1:14" x14ac:dyDescent="0.35">
      <c r="A90" s="331"/>
      <c r="B90" s="59" t="s">
        <v>90</v>
      </c>
      <c r="C90" s="46"/>
      <c r="D90" s="47"/>
      <c r="E90" s="19"/>
      <c r="F90" s="267"/>
      <c r="G90" s="268"/>
      <c r="H90" s="268"/>
      <c r="I90" s="269"/>
      <c r="J90" s="41"/>
      <c r="K90" s="41"/>
      <c r="L90" s="19"/>
      <c r="M90" s="32"/>
      <c r="N90" s="139"/>
    </row>
    <row r="91" spans="1:14" ht="14.5" thickBot="1" x14ac:dyDescent="0.4">
      <c r="A91" s="331"/>
      <c r="B91" s="60" t="s">
        <v>124</v>
      </c>
      <c r="C91" s="61"/>
      <c r="D91" s="62"/>
      <c r="E91" s="54"/>
      <c r="F91" s="270"/>
      <c r="G91" s="271"/>
      <c r="H91" s="271"/>
      <c r="I91" s="272"/>
      <c r="J91" s="57"/>
      <c r="K91" s="57"/>
      <c r="L91" s="54"/>
      <c r="M91" s="58"/>
      <c r="N91" s="139"/>
    </row>
    <row r="92" spans="1:14" x14ac:dyDescent="0.35">
      <c r="A92" s="135"/>
      <c r="B92" s="148"/>
      <c r="C92" s="148"/>
      <c r="D92" s="139"/>
      <c r="E92" s="139"/>
      <c r="F92" s="148"/>
      <c r="G92" s="149"/>
      <c r="H92" s="134"/>
      <c r="I92" s="134"/>
      <c r="J92" s="134"/>
      <c r="K92" s="134"/>
      <c r="L92" s="139"/>
      <c r="M92" s="139"/>
      <c r="N92" s="139"/>
    </row>
    <row r="93" spans="1:14" ht="14.5" thickBot="1" x14ac:dyDescent="0.4">
      <c r="A93" s="137"/>
      <c r="B93" s="146"/>
      <c r="C93" s="146"/>
      <c r="D93" s="141"/>
      <c r="E93" s="141"/>
      <c r="F93" s="146"/>
      <c r="G93" s="147"/>
      <c r="H93" s="136"/>
      <c r="I93" s="136"/>
      <c r="J93" s="136"/>
      <c r="K93" s="136"/>
      <c r="L93" s="141"/>
      <c r="M93" s="141"/>
      <c r="N93" s="141"/>
    </row>
    <row r="94" spans="1:14" ht="28" customHeight="1" thickBot="1" x14ac:dyDescent="0.4">
      <c r="A94" s="332" t="s">
        <v>280</v>
      </c>
      <c r="B94" s="337" t="s">
        <v>302</v>
      </c>
      <c r="C94" s="338"/>
      <c r="D94" s="338"/>
      <c r="E94" s="338"/>
      <c r="F94" s="338"/>
      <c r="G94" s="338"/>
      <c r="H94" s="338"/>
      <c r="I94" s="338"/>
      <c r="J94" s="338"/>
      <c r="K94" s="338"/>
      <c r="L94" s="338"/>
      <c r="M94" s="339"/>
      <c r="N94" s="141"/>
    </row>
    <row r="95" spans="1:14" x14ac:dyDescent="0.35">
      <c r="A95" s="332"/>
      <c r="B95" s="68" t="s">
        <v>91</v>
      </c>
      <c r="C95" s="290">
        <f>D8</f>
        <v>0</v>
      </c>
      <c r="D95" s="290"/>
      <c r="E95" s="281" t="s">
        <v>106</v>
      </c>
      <c r="F95" s="281"/>
      <c r="G95" s="281"/>
      <c r="H95" s="281"/>
      <c r="I95" s="281"/>
      <c r="J95" s="281"/>
      <c r="K95" s="282" t="s">
        <v>107</v>
      </c>
      <c r="L95" s="282"/>
      <c r="M95" s="283"/>
      <c r="N95" s="141"/>
    </row>
    <row r="96" spans="1:14" ht="42" x14ac:dyDescent="0.35">
      <c r="A96" s="332"/>
      <c r="B96" s="284" t="s">
        <v>80</v>
      </c>
      <c r="C96" s="286" t="s">
        <v>81</v>
      </c>
      <c r="D96" s="288" t="s">
        <v>5</v>
      </c>
      <c r="E96" s="85" t="s">
        <v>19</v>
      </c>
      <c r="F96" s="85" t="s">
        <v>34</v>
      </c>
      <c r="G96" s="85" t="s">
        <v>79</v>
      </c>
      <c r="H96" s="85" t="s">
        <v>103</v>
      </c>
      <c r="I96" s="85" t="s">
        <v>100</v>
      </c>
      <c r="J96" s="85" t="s">
        <v>126</v>
      </c>
      <c r="K96" s="86" t="s">
        <v>27</v>
      </c>
      <c r="L96" s="86" t="s">
        <v>29</v>
      </c>
      <c r="M96" s="87" t="s">
        <v>101</v>
      </c>
      <c r="N96" s="141"/>
    </row>
    <row r="97" spans="1:14" ht="14.5" thickBot="1" x14ac:dyDescent="0.4">
      <c r="A97" s="332"/>
      <c r="B97" s="285"/>
      <c r="C97" s="287"/>
      <c r="D97" s="289"/>
      <c r="E97" s="328" t="s">
        <v>102</v>
      </c>
      <c r="F97" s="329"/>
      <c r="G97" s="329"/>
      <c r="H97" s="329"/>
      <c r="I97" s="329"/>
      <c r="J97" s="329"/>
      <c r="K97" s="329"/>
      <c r="L97" s="329"/>
      <c r="M97" s="330"/>
      <c r="N97" s="141"/>
    </row>
    <row r="98" spans="1:14" ht="16" customHeight="1" x14ac:dyDescent="0.35">
      <c r="A98" s="332"/>
      <c r="B98" s="63" t="s">
        <v>84</v>
      </c>
      <c r="C98" s="64"/>
      <c r="D98" s="65"/>
      <c r="E98" s="66">
        <f>SUM(E99:E108)</f>
        <v>0</v>
      </c>
      <c r="F98" s="291" t="s">
        <v>104</v>
      </c>
      <c r="G98" s="292"/>
      <c r="H98" s="66">
        <f t="shared" ref="H98:M98" si="0">SUM(H99:H108)</f>
        <v>0</v>
      </c>
      <c r="I98" s="66">
        <f t="shared" si="0"/>
        <v>0</v>
      </c>
      <c r="J98" s="66">
        <f t="shared" si="0"/>
        <v>0</v>
      </c>
      <c r="K98" s="66">
        <f t="shared" si="0"/>
        <v>0</v>
      </c>
      <c r="L98" s="66">
        <f t="shared" si="0"/>
        <v>0</v>
      </c>
      <c r="M98" s="67">
        <f t="shared" si="0"/>
        <v>0</v>
      </c>
      <c r="N98" s="141"/>
    </row>
    <row r="99" spans="1:14" ht="16" customHeight="1" x14ac:dyDescent="0.35">
      <c r="A99" s="332"/>
      <c r="B99" s="50" t="s">
        <v>125</v>
      </c>
      <c r="C99" s="14"/>
      <c r="D99" s="14"/>
      <c r="E99" s="19"/>
      <c r="F99" s="293"/>
      <c r="G99" s="294"/>
      <c r="H99" s="41"/>
      <c r="I99" s="41"/>
      <c r="J99" s="19"/>
      <c r="K99" s="19"/>
      <c r="L99" s="19"/>
      <c r="M99" s="32"/>
      <c r="N99" s="141"/>
    </row>
    <row r="100" spans="1:14" ht="16" customHeight="1" x14ac:dyDescent="0.35">
      <c r="A100" s="332"/>
      <c r="B100" s="50" t="s">
        <v>82</v>
      </c>
      <c r="C100" s="45"/>
      <c r="D100" s="14"/>
      <c r="E100" s="19"/>
      <c r="F100" s="293"/>
      <c r="G100" s="294"/>
      <c r="H100" s="41"/>
      <c r="I100" s="41"/>
      <c r="J100" s="41"/>
      <c r="K100" s="41"/>
      <c r="L100" s="19"/>
      <c r="M100" s="32"/>
      <c r="N100" s="141"/>
    </row>
    <row r="101" spans="1:14" ht="16" customHeight="1" x14ac:dyDescent="0.35">
      <c r="A101" s="332"/>
      <c r="B101" s="50" t="s">
        <v>83</v>
      </c>
      <c r="C101" s="45"/>
      <c r="D101" s="14"/>
      <c r="E101" s="19"/>
      <c r="F101" s="293"/>
      <c r="G101" s="294"/>
      <c r="H101" s="41"/>
      <c r="I101" s="41"/>
      <c r="J101" s="41"/>
      <c r="K101" s="41"/>
      <c r="L101" s="19"/>
      <c r="M101" s="32"/>
      <c r="N101" s="141"/>
    </row>
    <row r="102" spans="1:14" ht="16" customHeight="1" x14ac:dyDescent="0.35">
      <c r="A102" s="332"/>
      <c r="B102" s="50" t="s">
        <v>85</v>
      </c>
      <c r="C102" s="45"/>
      <c r="D102" s="14"/>
      <c r="E102" s="19"/>
      <c r="F102" s="293"/>
      <c r="G102" s="294"/>
      <c r="H102" s="41"/>
      <c r="I102" s="41"/>
      <c r="J102" s="41"/>
      <c r="K102" s="41"/>
      <c r="L102" s="19"/>
      <c r="M102" s="32"/>
      <c r="N102" s="141"/>
    </row>
    <row r="103" spans="1:14" ht="16" customHeight="1" x14ac:dyDescent="0.35">
      <c r="A103" s="332"/>
      <c r="B103" s="50" t="s">
        <v>86</v>
      </c>
      <c r="C103" s="45"/>
      <c r="D103" s="14"/>
      <c r="E103" s="19"/>
      <c r="F103" s="293"/>
      <c r="G103" s="294"/>
      <c r="H103" s="41"/>
      <c r="I103" s="41"/>
      <c r="J103" s="41"/>
      <c r="K103" s="41"/>
      <c r="L103" s="19"/>
      <c r="M103" s="32"/>
      <c r="N103" s="141"/>
    </row>
    <row r="104" spans="1:14" ht="16" customHeight="1" x14ac:dyDescent="0.35">
      <c r="A104" s="332"/>
      <c r="B104" s="50" t="s">
        <v>87</v>
      </c>
      <c r="C104" s="45"/>
      <c r="D104" s="14"/>
      <c r="E104" s="19"/>
      <c r="F104" s="293"/>
      <c r="G104" s="294"/>
      <c r="H104" s="41"/>
      <c r="I104" s="41"/>
      <c r="J104" s="41"/>
      <c r="K104" s="41"/>
      <c r="L104" s="19"/>
      <c r="M104" s="32"/>
      <c r="N104" s="141"/>
    </row>
    <row r="105" spans="1:14" ht="16" customHeight="1" x14ac:dyDescent="0.35">
      <c r="A105" s="332"/>
      <c r="B105" s="50" t="s">
        <v>88</v>
      </c>
      <c r="C105" s="45"/>
      <c r="D105" s="14"/>
      <c r="E105" s="19"/>
      <c r="F105" s="293"/>
      <c r="G105" s="294"/>
      <c r="H105" s="41"/>
      <c r="I105" s="41"/>
      <c r="J105" s="41"/>
      <c r="K105" s="41"/>
      <c r="L105" s="19"/>
      <c r="M105" s="32"/>
      <c r="N105" s="141"/>
    </row>
    <row r="106" spans="1:14" ht="16" customHeight="1" x14ac:dyDescent="0.35">
      <c r="A106" s="332"/>
      <c r="B106" s="50" t="s">
        <v>89</v>
      </c>
      <c r="C106" s="45"/>
      <c r="D106" s="14"/>
      <c r="E106" s="19"/>
      <c r="F106" s="293"/>
      <c r="G106" s="294"/>
      <c r="H106" s="41"/>
      <c r="I106" s="41"/>
      <c r="J106" s="41"/>
      <c r="K106" s="41"/>
      <c r="L106" s="19"/>
      <c r="M106" s="32"/>
      <c r="N106" s="141"/>
    </row>
    <row r="107" spans="1:14" ht="16" customHeight="1" x14ac:dyDescent="0.35">
      <c r="A107" s="332"/>
      <c r="B107" s="50" t="s">
        <v>90</v>
      </c>
      <c r="C107" s="45"/>
      <c r="D107" s="14"/>
      <c r="E107" s="19"/>
      <c r="F107" s="293"/>
      <c r="G107" s="294"/>
      <c r="H107" s="41"/>
      <c r="I107" s="41"/>
      <c r="J107" s="41"/>
      <c r="K107" s="41"/>
      <c r="L107" s="19"/>
      <c r="M107" s="32"/>
      <c r="N107" s="141"/>
    </row>
    <row r="108" spans="1:14" ht="17.149999999999999" customHeight="1" thickBot="1" x14ac:dyDescent="0.4">
      <c r="A108" s="332"/>
      <c r="B108" s="51" t="s">
        <v>124</v>
      </c>
      <c r="C108" s="52"/>
      <c r="D108" s="53"/>
      <c r="E108" s="54"/>
      <c r="F108" s="295"/>
      <c r="G108" s="296"/>
      <c r="H108" s="57"/>
      <c r="I108" s="57"/>
      <c r="J108" s="57"/>
      <c r="K108" s="57"/>
      <c r="L108" s="54"/>
      <c r="M108" s="58"/>
      <c r="N108" s="141"/>
    </row>
    <row r="109" spans="1:14" ht="14.5" thickBot="1" x14ac:dyDescent="0.4">
      <c r="A109" s="332"/>
      <c r="B109" s="146"/>
      <c r="C109" s="146"/>
      <c r="D109" s="141"/>
      <c r="E109" s="141"/>
      <c r="F109" s="146"/>
      <c r="G109" s="147"/>
      <c r="H109" s="136"/>
      <c r="I109" s="136"/>
      <c r="J109" s="136"/>
      <c r="K109" s="136"/>
      <c r="L109" s="141"/>
      <c r="M109" s="141"/>
      <c r="N109" s="141"/>
    </row>
    <row r="110" spans="1:14" x14ac:dyDescent="0.35">
      <c r="A110" s="332"/>
      <c r="B110" s="68" t="s">
        <v>91</v>
      </c>
      <c r="C110" s="290">
        <f>C95-1</f>
        <v>-1</v>
      </c>
      <c r="D110" s="290"/>
      <c r="E110" s="281" t="s">
        <v>106</v>
      </c>
      <c r="F110" s="281"/>
      <c r="G110" s="281"/>
      <c r="H110" s="281"/>
      <c r="I110" s="281"/>
      <c r="J110" s="281"/>
      <c r="K110" s="282" t="s">
        <v>107</v>
      </c>
      <c r="L110" s="282"/>
      <c r="M110" s="283"/>
      <c r="N110" s="141"/>
    </row>
    <row r="111" spans="1:14" ht="42" x14ac:dyDescent="0.35">
      <c r="A111" s="332"/>
      <c r="B111" s="284" t="s">
        <v>80</v>
      </c>
      <c r="C111" s="286" t="s">
        <v>81</v>
      </c>
      <c r="D111" s="288" t="s">
        <v>5</v>
      </c>
      <c r="E111" s="85" t="s">
        <v>19</v>
      </c>
      <c r="F111" s="85" t="s">
        <v>34</v>
      </c>
      <c r="G111" s="85" t="s">
        <v>79</v>
      </c>
      <c r="H111" s="85" t="s">
        <v>103</v>
      </c>
      <c r="I111" s="85" t="s">
        <v>100</v>
      </c>
      <c r="J111" s="85" t="s">
        <v>126</v>
      </c>
      <c r="K111" s="86" t="s">
        <v>27</v>
      </c>
      <c r="L111" s="86" t="s">
        <v>29</v>
      </c>
      <c r="M111" s="87" t="s">
        <v>101</v>
      </c>
      <c r="N111" s="141"/>
    </row>
    <row r="112" spans="1:14" ht="14.5" thickBot="1" x14ac:dyDescent="0.4">
      <c r="A112" s="332"/>
      <c r="B112" s="285"/>
      <c r="C112" s="287"/>
      <c r="D112" s="289"/>
      <c r="E112" s="328" t="s">
        <v>102</v>
      </c>
      <c r="F112" s="329"/>
      <c r="G112" s="329"/>
      <c r="H112" s="329"/>
      <c r="I112" s="329"/>
      <c r="J112" s="329"/>
      <c r="K112" s="329"/>
      <c r="L112" s="329"/>
      <c r="M112" s="330"/>
      <c r="N112" s="141"/>
    </row>
    <row r="113" spans="1:14" x14ac:dyDescent="0.35">
      <c r="A113" s="332"/>
      <c r="B113" s="63" t="s">
        <v>84</v>
      </c>
      <c r="C113" s="64"/>
      <c r="D113" s="65"/>
      <c r="E113" s="66">
        <f>SUM(E114:E123)</f>
        <v>0</v>
      </c>
      <c r="F113" s="264" t="s">
        <v>104</v>
      </c>
      <c r="G113" s="265"/>
      <c r="H113" s="265"/>
      <c r="I113" s="266"/>
      <c r="J113" s="66">
        <f>SUM(J114:J123)</f>
        <v>0</v>
      </c>
      <c r="K113" s="66">
        <f>SUM(K114:K123)</f>
        <v>0</v>
      </c>
      <c r="L113" s="66">
        <f>SUM(L114:L123)</f>
        <v>0</v>
      </c>
      <c r="M113" s="67">
        <f>SUM(M114:M123)</f>
        <v>0</v>
      </c>
      <c r="N113" s="141"/>
    </row>
    <row r="114" spans="1:14" x14ac:dyDescent="0.35">
      <c r="A114" s="332"/>
      <c r="B114" s="50" t="s">
        <v>125</v>
      </c>
      <c r="C114" s="46"/>
      <c r="D114" s="47"/>
      <c r="E114" s="19"/>
      <c r="F114" s="267"/>
      <c r="G114" s="268"/>
      <c r="H114" s="268"/>
      <c r="I114" s="269"/>
      <c r="J114" s="41"/>
      <c r="K114" s="41"/>
      <c r="L114" s="19"/>
      <c r="M114" s="32"/>
      <c r="N114" s="141"/>
    </row>
    <row r="115" spans="1:14" x14ac:dyDescent="0.35">
      <c r="A115" s="332"/>
      <c r="B115" s="50" t="s">
        <v>82</v>
      </c>
      <c r="C115" s="46"/>
      <c r="D115" s="47"/>
      <c r="E115" s="19"/>
      <c r="F115" s="267"/>
      <c r="G115" s="268"/>
      <c r="H115" s="268"/>
      <c r="I115" s="269"/>
      <c r="J115" s="41"/>
      <c r="K115" s="41"/>
      <c r="L115" s="19"/>
      <c r="M115" s="32"/>
      <c r="N115" s="141"/>
    </row>
    <row r="116" spans="1:14" x14ac:dyDescent="0.35">
      <c r="A116" s="332"/>
      <c r="B116" s="59" t="s">
        <v>83</v>
      </c>
      <c r="C116" s="46"/>
      <c r="D116" s="47"/>
      <c r="E116" s="19"/>
      <c r="F116" s="267"/>
      <c r="G116" s="268"/>
      <c r="H116" s="268"/>
      <c r="I116" s="269"/>
      <c r="J116" s="41"/>
      <c r="K116" s="41"/>
      <c r="L116" s="19"/>
      <c r="M116" s="32"/>
      <c r="N116" s="141"/>
    </row>
    <row r="117" spans="1:14" x14ac:dyDescent="0.35">
      <c r="A117" s="332"/>
      <c r="B117" s="59" t="s">
        <v>85</v>
      </c>
      <c r="C117" s="46"/>
      <c r="D117" s="47"/>
      <c r="E117" s="19"/>
      <c r="F117" s="267"/>
      <c r="G117" s="268"/>
      <c r="H117" s="268"/>
      <c r="I117" s="269"/>
      <c r="J117" s="41"/>
      <c r="K117" s="41"/>
      <c r="L117" s="19"/>
      <c r="M117" s="32"/>
      <c r="N117" s="141"/>
    </row>
    <row r="118" spans="1:14" x14ac:dyDescent="0.35">
      <c r="A118" s="332"/>
      <c r="B118" s="59" t="s">
        <v>86</v>
      </c>
      <c r="C118" s="46"/>
      <c r="D118" s="47"/>
      <c r="E118" s="19"/>
      <c r="F118" s="267"/>
      <c r="G118" s="268"/>
      <c r="H118" s="268"/>
      <c r="I118" s="269"/>
      <c r="J118" s="41"/>
      <c r="K118" s="41"/>
      <c r="L118" s="19"/>
      <c r="M118" s="32"/>
      <c r="N118" s="141"/>
    </row>
    <row r="119" spans="1:14" x14ac:dyDescent="0.35">
      <c r="A119" s="332"/>
      <c r="B119" s="59" t="s">
        <v>87</v>
      </c>
      <c r="C119" s="46"/>
      <c r="D119" s="47"/>
      <c r="E119" s="19"/>
      <c r="F119" s="267"/>
      <c r="G119" s="268"/>
      <c r="H119" s="268"/>
      <c r="I119" s="269"/>
      <c r="J119" s="41"/>
      <c r="K119" s="41"/>
      <c r="L119" s="19"/>
      <c r="M119" s="32"/>
      <c r="N119" s="141"/>
    </row>
    <row r="120" spans="1:14" x14ac:dyDescent="0.35">
      <c r="A120" s="332"/>
      <c r="B120" s="59" t="s">
        <v>88</v>
      </c>
      <c r="C120" s="46"/>
      <c r="D120" s="47"/>
      <c r="E120" s="19"/>
      <c r="F120" s="267"/>
      <c r="G120" s="268"/>
      <c r="H120" s="268"/>
      <c r="I120" s="269"/>
      <c r="J120" s="41"/>
      <c r="K120" s="41"/>
      <c r="L120" s="19"/>
      <c r="M120" s="32"/>
      <c r="N120" s="141"/>
    </row>
    <row r="121" spans="1:14" x14ac:dyDescent="0.35">
      <c r="A121" s="332"/>
      <c r="B121" s="59" t="s">
        <v>89</v>
      </c>
      <c r="C121" s="46"/>
      <c r="D121" s="47"/>
      <c r="E121" s="19"/>
      <c r="F121" s="267"/>
      <c r="G121" s="268"/>
      <c r="H121" s="268"/>
      <c r="I121" s="269"/>
      <c r="J121" s="41"/>
      <c r="K121" s="41"/>
      <c r="L121" s="19"/>
      <c r="M121" s="32"/>
      <c r="N121" s="141"/>
    </row>
    <row r="122" spans="1:14" x14ac:dyDescent="0.35">
      <c r="A122" s="332"/>
      <c r="B122" s="59" t="s">
        <v>90</v>
      </c>
      <c r="C122" s="46"/>
      <c r="D122" s="47"/>
      <c r="E122" s="19"/>
      <c r="F122" s="267"/>
      <c r="G122" s="268"/>
      <c r="H122" s="268"/>
      <c r="I122" s="269"/>
      <c r="J122" s="41"/>
      <c r="K122" s="41"/>
      <c r="L122" s="19"/>
      <c r="M122" s="32"/>
      <c r="N122" s="141"/>
    </row>
    <row r="123" spans="1:14" ht="14.5" thickBot="1" x14ac:dyDescent="0.4">
      <c r="A123" s="332"/>
      <c r="B123" s="60" t="s">
        <v>124</v>
      </c>
      <c r="C123" s="61"/>
      <c r="D123" s="62"/>
      <c r="E123" s="54"/>
      <c r="F123" s="270"/>
      <c r="G123" s="271"/>
      <c r="H123" s="271"/>
      <c r="I123" s="272"/>
      <c r="J123" s="57"/>
      <c r="K123" s="57"/>
      <c r="L123" s="54"/>
      <c r="M123" s="58"/>
      <c r="N123" s="141"/>
    </row>
    <row r="124" spans="1:14" x14ac:dyDescent="0.35">
      <c r="A124" s="137"/>
      <c r="B124" s="146"/>
      <c r="C124" s="146"/>
      <c r="D124" s="141"/>
      <c r="E124" s="141"/>
      <c r="F124" s="146"/>
      <c r="G124" s="147"/>
      <c r="H124" s="136"/>
      <c r="I124" s="136"/>
      <c r="J124" s="136"/>
      <c r="K124" s="136"/>
      <c r="L124" s="141"/>
      <c r="M124" s="141"/>
      <c r="N124" s="141"/>
    </row>
    <row r="125" spans="1:14" ht="14.5" thickBot="1" x14ac:dyDescent="0.4">
      <c r="A125" s="143"/>
      <c r="B125" s="144"/>
      <c r="C125" s="144"/>
      <c r="D125" s="142"/>
      <c r="E125" s="142"/>
      <c r="F125" s="144"/>
      <c r="G125" s="145"/>
      <c r="H125" s="138"/>
      <c r="I125" s="138"/>
      <c r="J125" s="138"/>
      <c r="K125" s="138"/>
      <c r="L125" s="142"/>
      <c r="M125" s="142"/>
      <c r="N125" s="142"/>
    </row>
    <row r="126" spans="1:14" ht="24" customHeight="1" thickBot="1" x14ac:dyDescent="0.4">
      <c r="A126" s="333" t="s">
        <v>281</v>
      </c>
      <c r="B126" s="320" t="s">
        <v>310</v>
      </c>
      <c r="C126" s="321"/>
      <c r="D126" s="321"/>
      <c r="E126" s="321"/>
      <c r="F126" s="321"/>
      <c r="G126" s="321"/>
      <c r="H126" s="321"/>
      <c r="I126" s="321"/>
      <c r="J126" s="321"/>
      <c r="K126" s="321"/>
      <c r="L126" s="321"/>
      <c r="M126" s="322"/>
      <c r="N126" s="142"/>
    </row>
    <row r="127" spans="1:14" x14ac:dyDescent="0.35">
      <c r="A127" s="333"/>
      <c r="B127" s="108" t="s">
        <v>91</v>
      </c>
      <c r="C127" s="323">
        <f>D8</f>
        <v>0</v>
      </c>
      <c r="D127" s="324"/>
      <c r="E127" s="325" t="s">
        <v>106</v>
      </c>
      <c r="F127" s="326"/>
      <c r="G127" s="326"/>
      <c r="H127" s="326"/>
      <c r="I127" s="326"/>
      <c r="J127" s="327"/>
      <c r="K127" s="308" t="s">
        <v>107</v>
      </c>
      <c r="L127" s="309"/>
      <c r="M127" s="310"/>
      <c r="N127" s="142"/>
    </row>
    <row r="128" spans="1:14" ht="42" x14ac:dyDescent="0.35">
      <c r="A128" s="333"/>
      <c r="B128" s="311" t="s">
        <v>80</v>
      </c>
      <c r="C128" s="313" t="s">
        <v>81</v>
      </c>
      <c r="D128" s="315" t="s">
        <v>5</v>
      </c>
      <c r="E128" s="109" t="s">
        <v>19</v>
      </c>
      <c r="F128" s="109" t="s">
        <v>34</v>
      </c>
      <c r="G128" s="109" t="s">
        <v>79</v>
      </c>
      <c r="H128" s="109" t="s">
        <v>103</v>
      </c>
      <c r="I128" s="109" t="s">
        <v>100</v>
      </c>
      <c r="J128" s="109" t="s">
        <v>126</v>
      </c>
      <c r="K128" s="110" t="s">
        <v>27</v>
      </c>
      <c r="L128" s="110" t="s">
        <v>29</v>
      </c>
      <c r="M128" s="111" t="s">
        <v>101</v>
      </c>
      <c r="N128" s="142"/>
    </row>
    <row r="129" spans="1:14" ht="14.5" thickBot="1" x14ac:dyDescent="0.4">
      <c r="A129" s="333"/>
      <c r="B129" s="312"/>
      <c r="C129" s="314"/>
      <c r="D129" s="316"/>
      <c r="E129" s="317" t="s">
        <v>102</v>
      </c>
      <c r="F129" s="318"/>
      <c r="G129" s="318"/>
      <c r="H129" s="318"/>
      <c r="I129" s="318"/>
      <c r="J129" s="318"/>
      <c r="K129" s="318"/>
      <c r="L129" s="318"/>
      <c r="M129" s="319"/>
      <c r="N129" s="142"/>
    </row>
    <row r="130" spans="1:14" x14ac:dyDescent="0.35">
      <c r="A130" s="333"/>
      <c r="B130" s="112" t="s">
        <v>84</v>
      </c>
      <c r="C130" s="113"/>
      <c r="D130" s="114"/>
      <c r="E130" s="66">
        <f t="shared" ref="E130:M130" si="1">SUM(E131:E140)</f>
        <v>0</v>
      </c>
      <c r="F130" s="299" t="s">
        <v>104</v>
      </c>
      <c r="G130" s="300"/>
      <c r="H130" s="300"/>
      <c r="I130" s="301"/>
      <c r="J130" s="66">
        <f t="shared" si="1"/>
        <v>0</v>
      </c>
      <c r="K130" s="66">
        <f t="shared" si="1"/>
        <v>0</v>
      </c>
      <c r="L130" s="66">
        <f t="shared" si="1"/>
        <v>0</v>
      </c>
      <c r="M130" s="66">
        <f t="shared" si="1"/>
        <v>0</v>
      </c>
      <c r="N130" s="142"/>
    </row>
    <row r="131" spans="1:14" x14ac:dyDescent="0.35">
      <c r="A131" s="333"/>
      <c r="B131" s="115" t="s">
        <v>125</v>
      </c>
      <c r="C131" s="116"/>
      <c r="D131" s="116"/>
      <c r="E131" s="117"/>
      <c r="F131" s="302"/>
      <c r="G131" s="303"/>
      <c r="H131" s="303"/>
      <c r="I131" s="304"/>
      <c r="J131" s="117"/>
      <c r="K131" s="117"/>
      <c r="L131" s="117"/>
      <c r="M131" s="119"/>
      <c r="N131" s="142"/>
    </row>
    <row r="132" spans="1:14" x14ac:dyDescent="0.35">
      <c r="A132" s="333"/>
      <c r="B132" s="115" t="s">
        <v>82</v>
      </c>
      <c r="C132" s="120"/>
      <c r="D132" s="116"/>
      <c r="E132" s="117"/>
      <c r="F132" s="302"/>
      <c r="G132" s="303"/>
      <c r="H132" s="303"/>
      <c r="I132" s="304"/>
      <c r="J132" s="118"/>
      <c r="K132" s="118"/>
      <c r="L132" s="117"/>
      <c r="M132" s="119"/>
      <c r="N132" s="142"/>
    </row>
    <row r="133" spans="1:14" x14ac:dyDescent="0.35">
      <c r="A133" s="333"/>
      <c r="B133" s="115" t="s">
        <v>83</v>
      </c>
      <c r="C133" s="120"/>
      <c r="D133" s="116"/>
      <c r="E133" s="117"/>
      <c r="F133" s="302"/>
      <c r="G133" s="303"/>
      <c r="H133" s="303"/>
      <c r="I133" s="304"/>
      <c r="J133" s="118"/>
      <c r="K133" s="118"/>
      <c r="L133" s="117"/>
      <c r="M133" s="119"/>
      <c r="N133" s="142"/>
    </row>
    <row r="134" spans="1:14" x14ac:dyDescent="0.35">
      <c r="A134" s="333"/>
      <c r="B134" s="115" t="s">
        <v>85</v>
      </c>
      <c r="C134" s="120"/>
      <c r="D134" s="116"/>
      <c r="E134" s="117"/>
      <c r="F134" s="302"/>
      <c r="G134" s="303"/>
      <c r="H134" s="303"/>
      <c r="I134" s="304"/>
      <c r="J134" s="118"/>
      <c r="K134" s="118"/>
      <c r="L134" s="117"/>
      <c r="M134" s="119"/>
      <c r="N134" s="142"/>
    </row>
    <row r="135" spans="1:14" x14ac:dyDescent="0.35">
      <c r="A135" s="333"/>
      <c r="B135" s="115" t="s">
        <v>86</v>
      </c>
      <c r="C135" s="120"/>
      <c r="D135" s="116"/>
      <c r="E135" s="117"/>
      <c r="F135" s="302"/>
      <c r="G135" s="303"/>
      <c r="H135" s="303"/>
      <c r="I135" s="304"/>
      <c r="J135" s="118"/>
      <c r="K135" s="118"/>
      <c r="L135" s="117"/>
      <c r="M135" s="119"/>
      <c r="N135" s="142"/>
    </row>
    <row r="136" spans="1:14" x14ac:dyDescent="0.35">
      <c r="A136" s="333"/>
      <c r="B136" s="115" t="s">
        <v>87</v>
      </c>
      <c r="C136" s="120"/>
      <c r="D136" s="116"/>
      <c r="E136" s="117"/>
      <c r="F136" s="302"/>
      <c r="G136" s="303"/>
      <c r="H136" s="303"/>
      <c r="I136" s="304"/>
      <c r="J136" s="118"/>
      <c r="K136" s="118"/>
      <c r="L136" s="117"/>
      <c r="M136" s="119"/>
      <c r="N136" s="142"/>
    </row>
    <row r="137" spans="1:14" x14ac:dyDescent="0.35">
      <c r="A137" s="333"/>
      <c r="B137" s="115" t="s">
        <v>88</v>
      </c>
      <c r="C137" s="120"/>
      <c r="D137" s="116"/>
      <c r="E137" s="117"/>
      <c r="F137" s="302"/>
      <c r="G137" s="303"/>
      <c r="H137" s="303"/>
      <c r="I137" s="304"/>
      <c r="J137" s="118"/>
      <c r="K137" s="118"/>
      <c r="L137" s="117"/>
      <c r="M137" s="119"/>
      <c r="N137" s="142"/>
    </row>
    <row r="138" spans="1:14" x14ac:dyDescent="0.35">
      <c r="A138" s="333"/>
      <c r="B138" s="115" t="s">
        <v>89</v>
      </c>
      <c r="C138" s="120"/>
      <c r="D138" s="116"/>
      <c r="E138" s="117"/>
      <c r="F138" s="302"/>
      <c r="G138" s="303"/>
      <c r="H138" s="303"/>
      <c r="I138" s="304"/>
      <c r="J138" s="118"/>
      <c r="K138" s="118"/>
      <c r="L138" s="117"/>
      <c r="M138" s="119"/>
      <c r="N138" s="142"/>
    </row>
    <row r="139" spans="1:14" x14ac:dyDescent="0.35">
      <c r="A139" s="333"/>
      <c r="B139" s="115" t="s">
        <v>90</v>
      </c>
      <c r="C139" s="120"/>
      <c r="D139" s="116"/>
      <c r="E139" s="117"/>
      <c r="F139" s="302"/>
      <c r="G139" s="303"/>
      <c r="H139" s="303"/>
      <c r="I139" s="304"/>
      <c r="J139" s="118"/>
      <c r="K139" s="118"/>
      <c r="L139" s="117"/>
      <c r="M139" s="119"/>
      <c r="N139" s="142"/>
    </row>
    <row r="140" spans="1:14" ht="14.5" thickBot="1" x14ac:dyDescent="0.4">
      <c r="A140" s="333"/>
      <c r="B140" s="121" t="s">
        <v>124</v>
      </c>
      <c r="C140" s="122"/>
      <c r="D140" s="123"/>
      <c r="E140" s="124"/>
      <c r="F140" s="305"/>
      <c r="G140" s="306"/>
      <c r="H140" s="306"/>
      <c r="I140" s="307"/>
      <c r="J140" s="125"/>
      <c r="K140" s="125"/>
      <c r="L140" s="124"/>
      <c r="M140" s="126"/>
      <c r="N140" s="142"/>
    </row>
    <row r="141" spans="1:14" ht="14.5" thickBot="1" x14ac:dyDescent="0.4">
      <c r="A141" s="333"/>
      <c r="B141" s="154"/>
      <c r="C141" s="154"/>
      <c r="D141" s="155"/>
      <c r="E141" s="155"/>
      <c r="F141" s="154"/>
      <c r="G141" s="145"/>
      <c r="H141" s="138"/>
      <c r="I141" s="138"/>
      <c r="J141" s="138"/>
      <c r="K141" s="138"/>
      <c r="L141" s="155"/>
      <c r="M141" s="155"/>
      <c r="N141" s="142"/>
    </row>
    <row r="142" spans="1:14" x14ac:dyDescent="0.35">
      <c r="A142" s="333"/>
      <c r="B142" s="127" t="s">
        <v>91</v>
      </c>
      <c r="C142" s="323">
        <f>C127-1</f>
        <v>-1</v>
      </c>
      <c r="D142" s="324"/>
      <c r="E142" s="325" t="s">
        <v>106</v>
      </c>
      <c r="F142" s="326"/>
      <c r="G142" s="326"/>
      <c r="H142" s="326"/>
      <c r="I142" s="326"/>
      <c r="J142" s="327"/>
      <c r="K142" s="308" t="s">
        <v>107</v>
      </c>
      <c r="L142" s="309"/>
      <c r="M142" s="310"/>
      <c r="N142" s="142"/>
    </row>
    <row r="143" spans="1:14" ht="42" x14ac:dyDescent="0.35">
      <c r="A143" s="333"/>
      <c r="B143" s="311" t="s">
        <v>80</v>
      </c>
      <c r="C143" s="313" t="s">
        <v>81</v>
      </c>
      <c r="D143" s="315" t="s">
        <v>5</v>
      </c>
      <c r="E143" s="109" t="s">
        <v>19</v>
      </c>
      <c r="F143" s="109" t="s">
        <v>34</v>
      </c>
      <c r="G143" s="109" t="s">
        <v>79</v>
      </c>
      <c r="H143" s="109" t="s">
        <v>103</v>
      </c>
      <c r="I143" s="109" t="s">
        <v>100</v>
      </c>
      <c r="J143" s="109" t="s">
        <v>126</v>
      </c>
      <c r="K143" s="110" t="s">
        <v>27</v>
      </c>
      <c r="L143" s="110" t="s">
        <v>29</v>
      </c>
      <c r="M143" s="111" t="s">
        <v>101</v>
      </c>
      <c r="N143" s="142"/>
    </row>
    <row r="144" spans="1:14" ht="14.5" thickBot="1" x14ac:dyDescent="0.4">
      <c r="A144" s="333"/>
      <c r="B144" s="312"/>
      <c r="C144" s="314"/>
      <c r="D144" s="316"/>
      <c r="E144" s="317" t="s">
        <v>102</v>
      </c>
      <c r="F144" s="318"/>
      <c r="G144" s="318"/>
      <c r="H144" s="318"/>
      <c r="I144" s="318"/>
      <c r="J144" s="318"/>
      <c r="K144" s="318"/>
      <c r="L144" s="318"/>
      <c r="M144" s="319"/>
      <c r="N144" s="142"/>
    </row>
    <row r="145" spans="1:14" x14ac:dyDescent="0.35">
      <c r="A145" s="333"/>
      <c r="B145" s="112" t="s">
        <v>84</v>
      </c>
      <c r="C145" s="113"/>
      <c r="D145" s="114"/>
      <c r="E145" s="66">
        <f t="shared" ref="E145" si="2">SUM(E146:E155)</f>
        <v>0</v>
      </c>
      <c r="F145" s="299" t="s">
        <v>104</v>
      </c>
      <c r="G145" s="300"/>
      <c r="H145" s="300"/>
      <c r="I145" s="301"/>
      <c r="J145" s="66">
        <f t="shared" ref="J145:M145" si="3">SUM(J146:J155)</f>
        <v>0</v>
      </c>
      <c r="K145" s="66">
        <f t="shared" si="3"/>
        <v>0</v>
      </c>
      <c r="L145" s="66">
        <f t="shared" si="3"/>
        <v>0</v>
      </c>
      <c r="M145" s="66">
        <f t="shared" si="3"/>
        <v>0</v>
      </c>
      <c r="N145" s="142"/>
    </row>
    <row r="146" spans="1:14" x14ac:dyDescent="0.35">
      <c r="A146" s="333"/>
      <c r="B146" s="115" t="s">
        <v>125</v>
      </c>
      <c r="C146" s="128"/>
      <c r="D146" s="129"/>
      <c r="E146" s="117"/>
      <c r="F146" s="302"/>
      <c r="G146" s="303"/>
      <c r="H146" s="303"/>
      <c r="I146" s="304"/>
      <c r="J146" s="118"/>
      <c r="K146" s="118"/>
      <c r="L146" s="117"/>
      <c r="M146" s="119"/>
      <c r="N146" s="142"/>
    </row>
    <row r="147" spans="1:14" x14ac:dyDescent="0.35">
      <c r="A147" s="333"/>
      <c r="B147" s="115" t="s">
        <v>82</v>
      </c>
      <c r="C147" s="128"/>
      <c r="D147" s="129"/>
      <c r="E147" s="117"/>
      <c r="F147" s="302"/>
      <c r="G147" s="303"/>
      <c r="H147" s="303"/>
      <c r="I147" s="304"/>
      <c r="J147" s="118"/>
      <c r="K147" s="118"/>
      <c r="L147" s="117"/>
      <c r="M147" s="119"/>
      <c r="N147" s="142"/>
    </row>
    <row r="148" spans="1:14" x14ac:dyDescent="0.35">
      <c r="A148" s="333"/>
      <c r="B148" s="130" t="s">
        <v>83</v>
      </c>
      <c r="C148" s="128"/>
      <c r="D148" s="129"/>
      <c r="E148" s="117"/>
      <c r="F148" s="302"/>
      <c r="G148" s="303"/>
      <c r="H148" s="303"/>
      <c r="I148" s="304"/>
      <c r="J148" s="118"/>
      <c r="K148" s="118"/>
      <c r="L148" s="117"/>
      <c r="M148" s="119"/>
      <c r="N148" s="142"/>
    </row>
    <row r="149" spans="1:14" x14ac:dyDescent="0.35">
      <c r="A149" s="333"/>
      <c r="B149" s="130" t="s">
        <v>85</v>
      </c>
      <c r="C149" s="128"/>
      <c r="D149" s="129"/>
      <c r="E149" s="117"/>
      <c r="F149" s="302"/>
      <c r="G149" s="303"/>
      <c r="H149" s="303"/>
      <c r="I149" s="304"/>
      <c r="J149" s="118"/>
      <c r="K149" s="118"/>
      <c r="L149" s="117"/>
      <c r="M149" s="119"/>
      <c r="N149" s="142"/>
    </row>
    <row r="150" spans="1:14" x14ac:dyDescent="0.35">
      <c r="A150" s="333"/>
      <c r="B150" s="130" t="s">
        <v>86</v>
      </c>
      <c r="C150" s="128"/>
      <c r="D150" s="129"/>
      <c r="E150" s="117"/>
      <c r="F150" s="302"/>
      <c r="G150" s="303"/>
      <c r="H150" s="303"/>
      <c r="I150" s="304"/>
      <c r="J150" s="118"/>
      <c r="K150" s="118"/>
      <c r="L150" s="117"/>
      <c r="M150" s="119"/>
      <c r="N150" s="142"/>
    </row>
    <row r="151" spans="1:14" x14ac:dyDescent="0.35">
      <c r="A151" s="333"/>
      <c r="B151" s="130" t="s">
        <v>87</v>
      </c>
      <c r="C151" s="128"/>
      <c r="D151" s="129"/>
      <c r="E151" s="117"/>
      <c r="F151" s="302"/>
      <c r="G151" s="303"/>
      <c r="H151" s="303"/>
      <c r="I151" s="304"/>
      <c r="J151" s="118"/>
      <c r="K151" s="118"/>
      <c r="L151" s="117"/>
      <c r="M151" s="119"/>
      <c r="N151" s="142"/>
    </row>
    <row r="152" spans="1:14" x14ac:dyDescent="0.35">
      <c r="A152" s="333"/>
      <c r="B152" s="130" t="s">
        <v>88</v>
      </c>
      <c r="C152" s="128"/>
      <c r="D152" s="129"/>
      <c r="E152" s="117"/>
      <c r="F152" s="302"/>
      <c r="G152" s="303"/>
      <c r="H152" s="303"/>
      <c r="I152" s="304"/>
      <c r="J152" s="118"/>
      <c r="K152" s="118"/>
      <c r="L152" s="117"/>
      <c r="M152" s="119"/>
      <c r="N152" s="142"/>
    </row>
    <row r="153" spans="1:14" x14ac:dyDescent="0.35">
      <c r="A153" s="333"/>
      <c r="B153" s="130" t="s">
        <v>89</v>
      </c>
      <c r="C153" s="128"/>
      <c r="D153" s="129"/>
      <c r="E153" s="117"/>
      <c r="F153" s="302"/>
      <c r="G153" s="303"/>
      <c r="H153" s="303"/>
      <c r="I153" s="304"/>
      <c r="J153" s="118"/>
      <c r="K153" s="118"/>
      <c r="L153" s="117"/>
      <c r="M153" s="119"/>
      <c r="N153" s="142"/>
    </row>
    <row r="154" spans="1:14" x14ac:dyDescent="0.35">
      <c r="A154" s="333"/>
      <c r="B154" s="130" t="s">
        <v>90</v>
      </c>
      <c r="C154" s="128"/>
      <c r="D154" s="129"/>
      <c r="E154" s="117"/>
      <c r="F154" s="302"/>
      <c r="G154" s="303"/>
      <c r="H154" s="303"/>
      <c r="I154" s="304"/>
      <c r="J154" s="118"/>
      <c r="K154" s="118"/>
      <c r="L154" s="117"/>
      <c r="M154" s="119"/>
      <c r="N154" s="142"/>
    </row>
    <row r="155" spans="1:14" ht="14.5" thickBot="1" x14ac:dyDescent="0.4">
      <c r="A155" s="333"/>
      <c r="B155" s="131" t="s">
        <v>124</v>
      </c>
      <c r="C155" s="132"/>
      <c r="D155" s="133"/>
      <c r="E155" s="124"/>
      <c r="F155" s="305"/>
      <c r="G155" s="306"/>
      <c r="H155" s="306"/>
      <c r="I155" s="307"/>
      <c r="J155" s="125"/>
      <c r="K155" s="125"/>
      <c r="L155" s="124"/>
      <c r="M155" s="126"/>
      <c r="N155" s="142"/>
    </row>
    <row r="156" spans="1:14" x14ac:dyDescent="0.35">
      <c r="A156" s="143"/>
      <c r="B156" s="144"/>
      <c r="C156" s="144"/>
      <c r="D156" s="142"/>
      <c r="E156" s="142"/>
      <c r="F156" s="144"/>
      <c r="G156" s="145"/>
      <c r="H156" s="138"/>
      <c r="I156" s="138"/>
      <c r="J156" s="138"/>
      <c r="K156" s="138"/>
      <c r="L156" s="142"/>
      <c r="M156" s="142"/>
      <c r="N156" s="142"/>
    </row>
  </sheetData>
  <sheetProtection algorithmName="SHA-512" hashValue="2Twl+mSHdLN+S0TYl3Aed4I+LSKbVkiADEZB1eKxqzVqlr/h6l3BoomNzWhuZXwdTz3Jal7ISjSCF+GRTcb6pg==" saltValue="6eO9UFbSNyU4YO9gLzDtLg==" spinCount="100000" sheet="1" objects="1" scenarios="1"/>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5" x14ac:dyDescent="0.25"/>
  <cols>
    <col min="1" max="1" width="3.08203125" style="91" customWidth="1"/>
    <col min="2" max="2" width="47.5" style="96" customWidth="1"/>
    <col min="3" max="3" width="7.5" style="90" customWidth="1"/>
    <col min="4" max="4" width="47.5" style="91" customWidth="1"/>
    <col min="5" max="16384" width="11" style="91"/>
  </cols>
  <sheetData>
    <row r="2" spans="2:8" ht="14" x14ac:dyDescent="0.3">
      <c r="B2" s="97" t="s">
        <v>220</v>
      </c>
      <c r="D2" s="95" t="s">
        <v>221</v>
      </c>
    </row>
    <row r="3" spans="2:8" ht="13" x14ac:dyDescent="0.3">
      <c r="B3" s="89" t="s">
        <v>209</v>
      </c>
      <c r="D3" s="89" t="s">
        <v>209</v>
      </c>
      <c r="H3" s="91" t="str">
        <f>""</f>
        <v/>
      </c>
    </row>
    <row r="4" spans="2:8" x14ac:dyDescent="0.25">
      <c r="B4" s="88" t="s">
        <v>218</v>
      </c>
      <c r="D4" s="88" t="s">
        <v>218</v>
      </c>
      <c r="H4" s="91" t="str">
        <f>""</f>
        <v/>
      </c>
    </row>
    <row r="5" spans="2:8" x14ac:dyDescent="0.25">
      <c r="B5" s="88" t="s">
        <v>142</v>
      </c>
      <c r="D5" s="88" t="s">
        <v>160</v>
      </c>
    </row>
    <row r="6" spans="2:8" x14ac:dyDescent="0.25">
      <c r="B6" s="88" t="s">
        <v>143</v>
      </c>
      <c r="D6" s="88" t="s">
        <v>171</v>
      </c>
    </row>
    <row r="7" spans="2:8" x14ac:dyDescent="0.25">
      <c r="B7" s="88" t="s">
        <v>144</v>
      </c>
      <c r="D7" s="88" t="s">
        <v>219</v>
      </c>
    </row>
    <row r="8" spans="2:8" x14ac:dyDescent="0.25">
      <c r="B8" s="88" t="s">
        <v>203</v>
      </c>
    </row>
    <row r="9" spans="2:8" ht="14" x14ac:dyDescent="0.3">
      <c r="B9" s="88" t="s">
        <v>202</v>
      </c>
      <c r="D9" s="95" t="s">
        <v>222</v>
      </c>
    </row>
    <row r="10" spans="2:8" ht="13" x14ac:dyDescent="0.3">
      <c r="B10" s="88" t="s">
        <v>145</v>
      </c>
      <c r="D10" s="89" t="s">
        <v>209</v>
      </c>
    </row>
    <row r="11" spans="2:8" x14ac:dyDescent="0.25">
      <c r="B11" s="88" t="s">
        <v>146</v>
      </c>
      <c r="D11" s="88" t="s">
        <v>218</v>
      </c>
    </row>
    <row r="12" spans="2:8" x14ac:dyDescent="0.25">
      <c r="B12" s="88" t="s">
        <v>147</v>
      </c>
      <c r="D12" s="88" t="s">
        <v>142</v>
      </c>
    </row>
    <row r="13" spans="2:8" x14ac:dyDescent="0.25">
      <c r="B13" s="88" t="s">
        <v>201</v>
      </c>
      <c r="D13" s="88" t="s">
        <v>143</v>
      </c>
    </row>
    <row r="14" spans="2:8" x14ac:dyDescent="0.25">
      <c r="B14" s="88" t="s">
        <v>233</v>
      </c>
      <c r="D14" s="88" t="s">
        <v>144</v>
      </c>
    </row>
    <row r="15" spans="2:8" x14ac:dyDescent="0.25">
      <c r="B15" s="88" t="s">
        <v>200</v>
      </c>
      <c r="D15" s="88" t="s">
        <v>145</v>
      </c>
    </row>
    <row r="16" spans="2:8" x14ac:dyDescent="0.25">
      <c r="B16" s="88" t="s">
        <v>148</v>
      </c>
      <c r="D16" s="88" t="s">
        <v>201</v>
      </c>
    </row>
    <row r="17" spans="2:4" x14ac:dyDescent="0.25">
      <c r="B17" s="88" t="s">
        <v>149</v>
      </c>
      <c r="D17" s="88" t="s">
        <v>233</v>
      </c>
    </row>
    <row r="18" spans="2:4" x14ac:dyDescent="0.25">
      <c r="B18" s="88" t="s">
        <v>150</v>
      </c>
      <c r="D18" s="88" t="s">
        <v>148</v>
      </c>
    </row>
    <row r="19" spans="2:4" x14ac:dyDescent="0.25">
      <c r="B19" s="88" t="s">
        <v>199</v>
      </c>
      <c r="D19" s="88" t="s">
        <v>149</v>
      </c>
    </row>
    <row r="20" spans="2:4" x14ac:dyDescent="0.25">
      <c r="B20" s="88" t="s">
        <v>151</v>
      </c>
      <c r="D20" s="88" t="s">
        <v>150</v>
      </c>
    </row>
    <row r="21" spans="2:4" x14ac:dyDescent="0.25">
      <c r="B21" s="88" t="s">
        <v>198</v>
      </c>
      <c r="D21" s="88" t="s">
        <v>158</v>
      </c>
    </row>
    <row r="22" spans="2:4" x14ac:dyDescent="0.25">
      <c r="B22" s="88" t="s">
        <v>152</v>
      </c>
      <c r="D22" s="88" t="s">
        <v>160</v>
      </c>
    </row>
    <row r="23" spans="2:4" x14ac:dyDescent="0.25">
      <c r="B23" s="88" t="s">
        <v>153</v>
      </c>
      <c r="D23" s="88" t="s">
        <v>195</v>
      </c>
    </row>
    <row r="24" spans="2:4" x14ac:dyDescent="0.25">
      <c r="B24" s="88" t="s">
        <v>226</v>
      </c>
      <c r="D24" s="88" t="s">
        <v>182</v>
      </c>
    </row>
    <row r="25" spans="2:4" x14ac:dyDescent="0.25">
      <c r="B25" s="88" t="s">
        <v>154</v>
      </c>
      <c r="D25" s="88" t="s">
        <v>183</v>
      </c>
    </row>
    <row r="26" spans="2:4" x14ac:dyDescent="0.25">
      <c r="B26" s="88" t="s">
        <v>155</v>
      </c>
      <c r="D26" s="88" t="s">
        <v>219</v>
      </c>
    </row>
    <row r="27" spans="2:4" x14ac:dyDescent="0.25">
      <c r="B27" s="88" t="s">
        <v>156</v>
      </c>
    </row>
    <row r="28" spans="2:4" ht="14" x14ac:dyDescent="0.3">
      <c r="B28" s="88" t="s">
        <v>157</v>
      </c>
      <c r="D28" s="95" t="s">
        <v>223</v>
      </c>
    </row>
    <row r="29" spans="2:4" ht="13" x14ac:dyDescent="0.3">
      <c r="B29" s="88" t="s">
        <v>230</v>
      </c>
      <c r="D29" s="89" t="s">
        <v>209</v>
      </c>
    </row>
    <row r="30" spans="2:4" x14ac:dyDescent="0.25">
      <c r="B30" s="88" t="s">
        <v>197</v>
      </c>
      <c r="D30" s="88" t="s">
        <v>203</v>
      </c>
    </row>
    <row r="31" spans="2:4" x14ac:dyDescent="0.25">
      <c r="B31" s="88" t="s">
        <v>196</v>
      </c>
      <c r="D31" s="88" t="s">
        <v>202</v>
      </c>
    </row>
    <row r="32" spans="2:4" x14ac:dyDescent="0.25">
      <c r="B32" s="88" t="s">
        <v>158</v>
      </c>
      <c r="D32" s="88" t="s">
        <v>146</v>
      </c>
    </row>
    <row r="33" spans="2:4" x14ac:dyDescent="0.25">
      <c r="B33" s="88" t="s">
        <v>227</v>
      </c>
      <c r="D33" s="88" t="s">
        <v>147</v>
      </c>
    </row>
    <row r="34" spans="2:4" x14ac:dyDescent="0.25">
      <c r="B34" s="88" t="s">
        <v>159</v>
      </c>
      <c r="D34" s="88" t="s">
        <v>200</v>
      </c>
    </row>
    <row r="35" spans="2:4" x14ac:dyDescent="0.25">
      <c r="B35" s="88" t="s">
        <v>160</v>
      </c>
      <c r="D35" s="88" t="s">
        <v>227</v>
      </c>
    </row>
    <row r="36" spans="2:4" x14ac:dyDescent="0.25">
      <c r="B36" s="88" t="s">
        <v>195</v>
      </c>
      <c r="D36" s="88" t="s">
        <v>159</v>
      </c>
    </row>
    <row r="37" spans="2:4" x14ac:dyDescent="0.25">
      <c r="B37" s="88" t="s">
        <v>194</v>
      </c>
      <c r="D37" s="88" t="s">
        <v>228</v>
      </c>
    </row>
    <row r="38" spans="2:4" x14ac:dyDescent="0.25">
      <c r="B38" s="88" t="s">
        <v>193</v>
      </c>
      <c r="D38" s="88" t="s">
        <v>161</v>
      </c>
    </row>
    <row r="39" spans="2:4" x14ac:dyDescent="0.25">
      <c r="B39" s="88" t="s">
        <v>228</v>
      </c>
      <c r="D39" s="88" t="s">
        <v>162</v>
      </c>
    </row>
    <row r="40" spans="2:4" x14ac:dyDescent="0.25">
      <c r="B40" s="88" t="s">
        <v>229</v>
      </c>
      <c r="D40" s="88" t="s">
        <v>163</v>
      </c>
    </row>
    <row r="41" spans="2:4" ht="25" x14ac:dyDescent="0.25">
      <c r="B41" s="88" t="s">
        <v>161</v>
      </c>
      <c r="D41" s="92" t="s">
        <v>231</v>
      </c>
    </row>
    <row r="42" spans="2:4" x14ac:dyDescent="0.25">
      <c r="B42" s="88" t="s">
        <v>162</v>
      </c>
      <c r="D42" s="88" t="s">
        <v>164</v>
      </c>
    </row>
    <row r="43" spans="2:4" x14ac:dyDescent="0.25">
      <c r="B43" s="88" t="s">
        <v>163</v>
      </c>
      <c r="D43" s="88" t="s">
        <v>165</v>
      </c>
    </row>
    <row r="44" spans="2:4" ht="25" x14ac:dyDescent="0.25">
      <c r="B44" s="92" t="s">
        <v>231</v>
      </c>
      <c r="D44" s="88" t="s">
        <v>166</v>
      </c>
    </row>
    <row r="45" spans="2:4" x14ac:dyDescent="0.25">
      <c r="B45" s="88" t="s">
        <v>164</v>
      </c>
      <c r="D45" s="88" t="s">
        <v>167</v>
      </c>
    </row>
    <row r="46" spans="2:4" x14ac:dyDescent="0.25">
      <c r="B46" s="88" t="s">
        <v>165</v>
      </c>
      <c r="D46" s="88" t="s">
        <v>215</v>
      </c>
    </row>
    <row r="47" spans="2:4" x14ac:dyDescent="0.25">
      <c r="B47" s="88" t="s">
        <v>166</v>
      </c>
      <c r="D47" s="88" t="s">
        <v>168</v>
      </c>
    </row>
    <row r="48" spans="2:4" x14ac:dyDescent="0.25">
      <c r="B48" s="88" t="s">
        <v>167</v>
      </c>
      <c r="D48" s="88" t="s">
        <v>169</v>
      </c>
    </row>
    <row r="49" spans="2:4" ht="25" x14ac:dyDescent="0.25">
      <c r="B49" s="88" t="s">
        <v>215</v>
      </c>
      <c r="D49" s="92" t="s">
        <v>232</v>
      </c>
    </row>
    <row r="50" spans="2:4" x14ac:dyDescent="0.25">
      <c r="B50" s="88" t="s">
        <v>168</v>
      </c>
      <c r="D50" s="88" t="s">
        <v>192</v>
      </c>
    </row>
    <row r="51" spans="2:4" x14ac:dyDescent="0.25">
      <c r="B51" s="88" t="s">
        <v>169</v>
      </c>
      <c r="D51" s="88" t="s">
        <v>217</v>
      </c>
    </row>
    <row r="52" spans="2:4" ht="25" x14ac:dyDescent="0.25">
      <c r="B52" s="92" t="s">
        <v>232</v>
      </c>
      <c r="D52" s="88" t="s">
        <v>216</v>
      </c>
    </row>
    <row r="53" spans="2:4" x14ac:dyDescent="0.25">
      <c r="B53" s="88" t="s">
        <v>192</v>
      </c>
      <c r="D53" s="88" t="s">
        <v>170</v>
      </c>
    </row>
    <row r="54" spans="2:4" x14ac:dyDescent="0.25">
      <c r="B54" s="88" t="s">
        <v>217</v>
      </c>
      <c r="D54" s="88" t="s">
        <v>177</v>
      </c>
    </row>
    <row r="55" spans="2:4" x14ac:dyDescent="0.25">
      <c r="B55" s="88" t="s">
        <v>216</v>
      </c>
      <c r="D55" s="88" t="s">
        <v>178</v>
      </c>
    </row>
    <row r="56" spans="2:4" x14ac:dyDescent="0.25">
      <c r="B56" s="88" t="s">
        <v>170</v>
      </c>
      <c r="D56" s="88" t="s">
        <v>179</v>
      </c>
    </row>
    <row r="57" spans="2:4" x14ac:dyDescent="0.25">
      <c r="B57" s="88" t="s">
        <v>171</v>
      </c>
      <c r="D57" s="88" t="s">
        <v>180</v>
      </c>
    </row>
    <row r="58" spans="2:4" x14ac:dyDescent="0.25">
      <c r="B58" s="88" t="s">
        <v>172</v>
      </c>
      <c r="D58" s="88" t="s">
        <v>181</v>
      </c>
    </row>
    <row r="59" spans="2:4" x14ac:dyDescent="0.25">
      <c r="B59" s="88" t="s">
        <v>173</v>
      </c>
      <c r="D59" s="88" t="s">
        <v>191</v>
      </c>
    </row>
    <row r="60" spans="2:4" x14ac:dyDescent="0.25">
      <c r="B60" s="88" t="s">
        <v>174</v>
      </c>
      <c r="D60" s="88" t="s">
        <v>219</v>
      </c>
    </row>
    <row r="61" spans="2:4" x14ac:dyDescent="0.25">
      <c r="B61" s="88" t="s">
        <v>175</v>
      </c>
    </row>
    <row r="62" spans="2:4" ht="14" x14ac:dyDescent="0.3">
      <c r="B62" s="88" t="s">
        <v>176</v>
      </c>
      <c r="D62" s="95" t="s">
        <v>224</v>
      </c>
    </row>
    <row r="63" spans="2:4" ht="13" x14ac:dyDescent="0.3">
      <c r="B63" s="88" t="s">
        <v>177</v>
      </c>
      <c r="D63" s="89" t="s">
        <v>209</v>
      </c>
    </row>
    <row r="64" spans="2:4" x14ac:dyDescent="0.25">
      <c r="B64" s="88" t="s">
        <v>178</v>
      </c>
      <c r="D64" s="88"/>
    </row>
    <row r="65" spans="2:4" x14ac:dyDescent="0.25">
      <c r="B65" s="88" t="s">
        <v>179</v>
      </c>
      <c r="D65" s="88" t="s">
        <v>152</v>
      </c>
    </row>
    <row r="66" spans="2:4" x14ac:dyDescent="0.25">
      <c r="B66" s="88" t="s">
        <v>180</v>
      </c>
      <c r="D66" s="88" t="s">
        <v>153</v>
      </c>
    </row>
    <row r="67" spans="2:4" x14ac:dyDescent="0.25">
      <c r="B67" s="88" t="s">
        <v>225</v>
      </c>
      <c r="D67" s="88" t="s">
        <v>226</v>
      </c>
    </row>
    <row r="68" spans="2:4" x14ac:dyDescent="0.25">
      <c r="B68" s="88" t="s">
        <v>181</v>
      </c>
      <c r="D68" s="88" t="s">
        <v>155</v>
      </c>
    </row>
    <row r="69" spans="2:4" x14ac:dyDescent="0.25">
      <c r="B69" s="88" t="s">
        <v>182</v>
      </c>
      <c r="D69" s="88" t="s">
        <v>157</v>
      </c>
    </row>
    <row r="70" spans="2:4" x14ac:dyDescent="0.25">
      <c r="B70" s="88" t="s">
        <v>183</v>
      </c>
      <c r="D70" s="88" t="s">
        <v>230</v>
      </c>
    </row>
    <row r="71" spans="2:4" x14ac:dyDescent="0.25">
      <c r="B71" s="88" t="s">
        <v>191</v>
      </c>
      <c r="D71" s="88" t="s">
        <v>229</v>
      </c>
    </row>
    <row r="72" spans="2:4" x14ac:dyDescent="0.25">
      <c r="B72" s="88" t="s">
        <v>184</v>
      </c>
      <c r="D72" s="88" t="s">
        <v>172</v>
      </c>
    </row>
    <row r="73" spans="2:4" ht="25" x14ac:dyDescent="0.25">
      <c r="B73" s="92" t="s">
        <v>190</v>
      </c>
      <c r="D73" s="88" t="s">
        <v>173</v>
      </c>
    </row>
    <row r="74" spans="2:4" ht="25" x14ac:dyDescent="0.25">
      <c r="B74" s="92" t="s">
        <v>189</v>
      </c>
      <c r="D74" s="88" t="s">
        <v>174</v>
      </c>
    </row>
    <row r="75" spans="2:4" x14ac:dyDescent="0.25">
      <c r="B75" s="88" t="s">
        <v>187</v>
      </c>
      <c r="D75" s="88" t="s">
        <v>175</v>
      </c>
    </row>
    <row r="76" spans="2:4" x14ac:dyDescent="0.25">
      <c r="B76" s="88" t="s">
        <v>188</v>
      </c>
      <c r="D76" s="88" t="s">
        <v>176</v>
      </c>
    </row>
    <row r="77" spans="2:4" x14ac:dyDescent="0.25">
      <c r="B77" s="93"/>
      <c r="D77" s="88" t="s">
        <v>219</v>
      </c>
    </row>
    <row r="78" spans="2:4" ht="13" x14ac:dyDescent="0.25">
      <c r="B78" s="94" t="s">
        <v>78</v>
      </c>
    </row>
    <row r="79" spans="2:4" ht="14" x14ac:dyDescent="0.3">
      <c r="B79" s="88" t="s">
        <v>6</v>
      </c>
      <c r="D79" s="95" t="s">
        <v>234</v>
      </c>
    </row>
    <row r="80" spans="2:4" ht="13" x14ac:dyDescent="0.3">
      <c r="B80" s="88" t="s">
        <v>7</v>
      </c>
      <c r="D80" s="89" t="s">
        <v>209</v>
      </c>
    </row>
    <row r="81" spans="4:4" x14ac:dyDescent="0.25">
      <c r="D81" s="88" t="s">
        <v>145</v>
      </c>
    </row>
    <row r="82" spans="4:4" x14ac:dyDescent="0.25">
      <c r="D82" s="88"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zoomScaleNormal="100" workbookViewId="0">
      <selection activeCell="L13" sqref="L13"/>
    </sheetView>
  </sheetViews>
  <sheetFormatPr defaultColWidth="11" defaultRowHeight="15.5" x14ac:dyDescent="0.35"/>
  <sheetData>
    <row r="34" spans="1:1" ht="26.25" customHeight="1" x14ac:dyDescent="0.35"/>
    <row r="39" spans="1:1" x14ac:dyDescent="0.35">
      <c r="A39" s="150"/>
    </row>
    <row r="40" spans="1:1" x14ac:dyDescent="0.35">
      <c r="A40" s="150"/>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7"/>
  <sheetViews>
    <sheetView showGridLines="0" zoomScaleNormal="100" workbookViewId="0">
      <selection activeCell="A2" sqref="A2:A4"/>
    </sheetView>
  </sheetViews>
  <sheetFormatPr defaultColWidth="11" defaultRowHeight="14" x14ac:dyDescent="0.35"/>
  <cols>
    <col min="1" max="1" width="35.5" style="3" customWidth="1"/>
    <col min="2" max="2" width="10.5" style="3" customWidth="1"/>
    <col min="3" max="3" width="20.33203125" style="2" customWidth="1"/>
    <col min="4" max="4" width="19" style="2" customWidth="1"/>
    <col min="5" max="5" width="23.08203125" style="2" customWidth="1"/>
    <col min="6" max="9" width="18" style="2" customWidth="1"/>
    <col min="10" max="10" width="11" style="2" customWidth="1"/>
    <col min="11" max="11" width="31" style="2" customWidth="1"/>
    <col min="12" max="16384" width="11" style="3"/>
  </cols>
  <sheetData>
    <row r="1" spans="1:11" ht="18.5" thickBot="1" x14ac:dyDescent="0.4">
      <c r="A1" s="22" t="s">
        <v>112</v>
      </c>
    </row>
    <row r="2" spans="1:11" ht="20.25" customHeight="1" x14ac:dyDescent="0.35">
      <c r="A2" s="156" t="s">
        <v>35</v>
      </c>
      <c r="B2" s="161" t="s">
        <v>113</v>
      </c>
      <c r="C2" s="162"/>
      <c r="D2" s="162"/>
      <c r="E2" s="162"/>
      <c r="F2" s="163"/>
      <c r="G2" s="99"/>
      <c r="H2" s="99"/>
      <c r="I2" s="99"/>
      <c r="J2" s="169" t="s">
        <v>114</v>
      </c>
      <c r="K2" s="170"/>
    </row>
    <row r="3" spans="1:11" ht="35.15" customHeight="1" x14ac:dyDescent="0.35">
      <c r="A3" s="157"/>
      <c r="B3" s="159" t="s">
        <v>54</v>
      </c>
      <c r="C3" s="100" t="s">
        <v>36</v>
      </c>
      <c r="D3" s="100" t="s">
        <v>36</v>
      </c>
      <c r="E3" s="104" t="s">
        <v>37</v>
      </c>
      <c r="F3" s="104" t="s">
        <v>39</v>
      </c>
      <c r="G3" s="100" t="s">
        <v>235</v>
      </c>
      <c r="H3" s="100" t="s">
        <v>236</v>
      </c>
      <c r="I3" s="100" t="s">
        <v>237</v>
      </c>
      <c r="J3" s="167" t="s">
        <v>54</v>
      </c>
      <c r="K3" s="76" t="s">
        <v>105</v>
      </c>
    </row>
    <row r="4" spans="1:11" ht="37" customHeight="1" thickBot="1" x14ac:dyDescent="0.4">
      <c r="A4" s="158"/>
      <c r="B4" s="160"/>
      <c r="C4" s="151" t="s">
        <v>308</v>
      </c>
      <c r="D4" s="151" t="s">
        <v>309</v>
      </c>
      <c r="E4" s="105" t="s">
        <v>38</v>
      </c>
      <c r="F4" s="105" t="s">
        <v>40</v>
      </c>
      <c r="G4" s="101" t="s">
        <v>238</v>
      </c>
      <c r="H4" s="101" t="s">
        <v>239</v>
      </c>
      <c r="I4" s="101" t="s">
        <v>240</v>
      </c>
      <c r="J4" s="168"/>
      <c r="K4" s="77" t="s">
        <v>128</v>
      </c>
    </row>
    <row r="5" spans="1:11" ht="15.5" x14ac:dyDescent="0.35">
      <c r="A5" s="23" t="s">
        <v>41</v>
      </c>
      <c r="B5" s="24"/>
      <c r="C5" s="25" t="s">
        <v>62</v>
      </c>
      <c r="D5" s="25" t="s">
        <v>62</v>
      </c>
      <c r="E5" s="106" t="s">
        <v>62</v>
      </c>
      <c r="F5" s="106" t="s">
        <v>62</v>
      </c>
      <c r="G5" s="102" t="s">
        <v>62</v>
      </c>
      <c r="H5" s="102" t="s">
        <v>62</v>
      </c>
      <c r="I5" s="102" t="s">
        <v>62</v>
      </c>
      <c r="J5" s="78" t="s">
        <v>264</v>
      </c>
      <c r="K5" s="79" t="s">
        <v>62</v>
      </c>
    </row>
    <row r="6" spans="1:11" ht="27" customHeight="1" x14ac:dyDescent="0.35">
      <c r="A6" s="26" t="s">
        <v>8</v>
      </c>
      <c r="B6" s="20" t="s">
        <v>55</v>
      </c>
      <c r="C6" s="20" t="s">
        <v>9</v>
      </c>
      <c r="D6" s="20" t="s">
        <v>9</v>
      </c>
      <c r="E6" s="12" t="s">
        <v>266</v>
      </c>
      <c r="F6" s="12" t="s">
        <v>267</v>
      </c>
      <c r="G6" s="20" t="s">
        <v>243</v>
      </c>
      <c r="H6" s="20" t="s">
        <v>244</v>
      </c>
      <c r="I6" s="20" t="s">
        <v>244</v>
      </c>
      <c r="J6" s="80" t="s">
        <v>115</v>
      </c>
      <c r="K6" s="81" t="s">
        <v>117</v>
      </c>
    </row>
    <row r="7" spans="1:11" x14ac:dyDescent="0.35">
      <c r="A7" s="26" t="s">
        <v>10</v>
      </c>
      <c r="B7" s="20" t="s">
        <v>55</v>
      </c>
      <c r="C7" s="20" t="s">
        <v>11</v>
      </c>
      <c r="D7" s="20" t="s">
        <v>11</v>
      </c>
      <c r="E7" s="12" t="s">
        <v>43</v>
      </c>
      <c r="F7" s="12" t="s">
        <v>43</v>
      </c>
      <c r="G7" s="20" t="s">
        <v>242</v>
      </c>
      <c r="H7" s="20" t="s">
        <v>241</v>
      </c>
      <c r="I7" s="20" t="s">
        <v>241</v>
      </c>
      <c r="J7" s="80" t="s">
        <v>43</v>
      </c>
      <c r="K7" s="81" t="s">
        <v>43</v>
      </c>
    </row>
    <row r="8" spans="1:11" x14ac:dyDescent="0.35">
      <c r="A8" s="26" t="s">
        <v>95</v>
      </c>
      <c r="B8" s="20" t="s">
        <v>55</v>
      </c>
      <c r="C8" s="20" t="s">
        <v>96</v>
      </c>
      <c r="D8" s="21" t="s">
        <v>43</v>
      </c>
      <c r="E8" s="107" t="s">
        <v>43</v>
      </c>
      <c r="F8" s="107" t="s">
        <v>43</v>
      </c>
      <c r="G8" s="20" t="s">
        <v>256</v>
      </c>
      <c r="H8" s="21" t="s">
        <v>259</v>
      </c>
      <c r="I8" s="21" t="s">
        <v>264</v>
      </c>
      <c r="J8" s="80" t="s">
        <v>43</v>
      </c>
      <c r="K8" s="82" t="s">
        <v>43</v>
      </c>
    </row>
    <row r="9" spans="1:11" ht="33.65" customHeight="1" x14ac:dyDescent="0.35">
      <c r="A9" s="26" t="s">
        <v>45</v>
      </c>
      <c r="B9" s="20" t="s">
        <v>55</v>
      </c>
      <c r="C9" s="20" t="s">
        <v>15</v>
      </c>
      <c r="D9" s="20" t="s">
        <v>15</v>
      </c>
      <c r="E9" s="12" t="s">
        <v>268</v>
      </c>
      <c r="F9" s="12" t="s">
        <v>269</v>
      </c>
      <c r="G9" s="20" t="s">
        <v>247</v>
      </c>
      <c r="H9" s="20" t="s">
        <v>248</v>
      </c>
      <c r="I9" s="20" t="s">
        <v>248</v>
      </c>
      <c r="J9" s="80" t="s">
        <v>116</v>
      </c>
      <c r="K9" s="81" t="s">
        <v>120</v>
      </c>
    </row>
    <row r="10" spans="1:11" ht="28" x14ac:dyDescent="0.35">
      <c r="A10" s="26" t="s">
        <v>44</v>
      </c>
      <c r="B10" s="20" t="s">
        <v>55</v>
      </c>
      <c r="C10" s="20" t="s">
        <v>17</v>
      </c>
      <c r="D10" s="20" t="s">
        <v>17</v>
      </c>
      <c r="E10" s="12" t="s">
        <v>270</v>
      </c>
      <c r="F10" s="12" t="s">
        <v>271</v>
      </c>
      <c r="G10" s="20" t="s">
        <v>249</v>
      </c>
      <c r="H10" s="20" t="s">
        <v>250</v>
      </c>
      <c r="I10" s="20" t="s">
        <v>250</v>
      </c>
      <c r="J10" s="80" t="s">
        <v>116</v>
      </c>
      <c r="K10" s="81" t="s">
        <v>120</v>
      </c>
    </row>
    <row r="11" spans="1:11" ht="84" x14ac:dyDescent="0.35">
      <c r="A11" s="26" t="s">
        <v>47</v>
      </c>
      <c r="B11" s="20"/>
      <c r="C11" s="20" t="s">
        <v>57</v>
      </c>
      <c r="D11" s="20" t="s">
        <v>305</v>
      </c>
      <c r="E11" s="12" t="s">
        <v>307</v>
      </c>
      <c r="F11" s="12" t="s">
        <v>306</v>
      </c>
      <c r="G11" s="20" t="s">
        <v>245</v>
      </c>
      <c r="H11" s="20" t="s">
        <v>246</v>
      </c>
      <c r="I11" s="20" t="s">
        <v>246</v>
      </c>
      <c r="J11" s="80" t="s">
        <v>119</v>
      </c>
      <c r="K11" s="81" t="s">
        <v>118</v>
      </c>
    </row>
    <row r="12" spans="1:11" ht="44.15" customHeight="1" x14ac:dyDescent="0.35">
      <c r="A12" s="98" t="s">
        <v>129</v>
      </c>
      <c r="B12" s="20" t="s">
        <v>55</v>
      </c>
      <c r="C12" s="20" t="s">
        <v>25</v>
      </c>
      <c r="D12" s="20" t="s">
        <v>25</v>
      </c>
      <c r="E12" s="20" t="s">
        <v>73</v>
      </c>
      <c r="F12" s="20" t="s">
        <v>63</v>
      </c>
      <c r="G12" s="20" t="s">
        <v>261</v>
      </c>
      <c r="H12" s="20" t="s">
        <v>251</v>
      </c>
      <c r="I12" s="20" t="s">
        <v>252</v>
      </c>
      <c r="J12" s="80" t="s">
        <v>115</v>
      </c>
      <c r="K12" s="81" t="s">
        <v>121</v>
      </c>
    </row>
    <row r="13" spans="1:11" x14ac:dyDescent="0.35">
      <c r="A13" s="26" t="s">
        <v>48</v>
      </c>
      <c r="B13" s="20" t="s">
        <v>56</v>
      </c>
      <c r="C13" s="20" t="s">
        <v>28</v>
      </c>
      <c r="D13" s="20" t="s">
        <v>28</v>
      </c>
      <c r="E13" s="20" t="s">
        <v>74</v>
      </c>
      <c r="F13" s="20" t="s">
        <v>64</v>
      </c>
      <c r="G13" s="103" t="s">
        <v>253</v>
      </c>
      <c r="H13" s="103" t="s">
        <v>253</v>
      </c>
      <c r="I13" s="103" t="s">
        <v>263</v>
      </c>
      <c r="J13" s="80" t="s">
        <v>43</v>
      </c>
      <c r="K13" s="81" t="s">
        <v>43</v>
      </c>
    </row>
    <row r="14" spans="1:11" ht="30" customHeight="1" x14ac:dyDescent="0.35">
      <c r="A14" s="26" t="s">
        <v>49</v>
      </c>
      <c r="B14" s="20" t="s">
        <v>56</v>
      </c>
      <c r="C14" s="20" t="s">
        <v>30</v>
      </c>
      <c r="D14" s="20" t="s">
        <v>30</v>
      </c>
      <c r="E14" s="20" t="s">
        <v>75</v>
      </c>
      <c r="F14" s="20" t="s">
        <v>65</v>
      </c>
      <c r="G14" s="103" t="s">
        <v>258</v>
      </c>
      <c r="H14" s="103" t="s">
        <v>254</v>
      </c>
      <c r="I14" s="103" t="s">
        <v>255</v>
      </c>
      <c r="J14" s="164" t="s">
        <v>122</v>
      </c>
      <c r="K14" s="165"/>
    </row>
    <row r="15" spans="1:11" ht="42" x14ac:dyDescent="0.35">
      <c r="A15" s="26" t="s">
        <v>50</v>
      </c>
      <c r="B15" s="20" t="s">
        <v>56</v>
      </c>
      <c r="C15" s="20" t="s">
        <v>32</v>
      </c>
      <c r="D15" s="20" t="s">
        <v>32</v>
      </c>
      <c r="E15" s="20" t="s">
        <v>42</v>
      </c>
      <c r="F15" s="20" t="s">
        <v>66</v>
      </c>
      <c r="G15" s="20" t="s">
        <v>257</v>
      </c>
      <c r="H15" s="20" t="s">
        <v>260</v>
      </c>
      <c r="I15" s="20" t="s">
        <v>262</v>
      </c>
      <c r="J15" s="80" t="s">
        <v>116</v>
      </c>
      <c r="K15" s="81" t="s">
        <v>120</v>
      </c>
    </row>
    <row r="16" spans="1:11" x14ac:dyDescent="0.35">
      <c r="A16" s="26"/>
      <c r="B16" s="20"/>
      <c r="C16" s="20"/>
      <c r="D16" s="20"/>
      <c r="E16" s="20"/>
      <c r="F16" s="20"/>
      <c r="G16" s="20"/>
      <c r="H16" s="20"/>
      <c r="I16" s="20"/>
      <c r="J16" s="80"/>
      <c r="K16" s="81"/>
    </row>
    <row r="17" spans="1:11" x14ac:dyDescent="0.35">
      <c r="A17" s="26" t="s">
        <v>51</v>
      </c>
      <c r="B17" s="20"/>
      <c r="C17" s="20" t="s">
        <v>94</v>
      </c>
      <c r="D17" s="20" t="s">
        <v>94</v>
      </c>
      <c r="E17" s="20" t="s">
        <v>94</v>
      </c>
      <c r="F17" s="80" t="s">
        <v>94</v>
      </c>
      <c r="G17" s="80" t="s">
        <v>94</v>
      </c>
      <c r="H17" s="80"/>
      <c r="I17" s="80"/>
      <c r="J17" s="80"/>
      <c r="K17" s="81" t="s">
        <v>94</v>
      </c>
    </row>
    <row r="18" spans="1:11" ht="98.5" thickBot="1" x14ac:dyDescent="0.4">
      <c r="A18" s="27" t="s">
        <v>53</v>
      </c>
      <c r="B18" s="28"/>
      <c r="C18" s="28" t="s">
        <v>58</v>
      </c>
      <c r="D18" s="28" t="s">
        <v>61</v>
      </c>
      <c r="E18" s="28" t="s">
        <v>59</v>
      </c>
      <c r="F18" s="28" t="s">
        <v>60</v>
      </c>
      <c r="G18" s="28"/>
      <c r="H18" s="28"/>
      <c r="I18" s="28"/>
      <c r="J18" s="83"/>
      <c r="K18" s="84"/>
    </row>
    <row r="19" spans="1:11" ht="14.5" thickBot="1" x14ac:dyDescent="0.4">
      <c r="A19" s="10"/>
      <c r="B19" s="10"/>
      <c r="C19" s="10"/>
      <c r="D19" s="10"/>
      <c r="E19" s="10"/>
      <c r="F19" s="10"/>
      <c r="G19" s="10"/>
      <c r="H19" s="10"/>
      <c r="I19" s="10"/>
      <c r="J19" s="15"/>
      <c r="K19" s="15"/>
    </row>
    <row r="20" spans="1:11" ht="228" customHeight="1" thickBot="1" x14ac:dyDescent="0.4">
      <c r="A20" s="10"/>
      <c r="B20" s="10"/>
      <c r="C20" s="10"/>
      <c r="D20" s="10"/>
      <c r="E20" s="171" t="s">
        <v>304</v>
      </c>
      <c r="F20" s="172"/>
      <c r="G20" s="10"/>
      <c r="H20" s="10"/>
      <c r="I20" s="10"/>
      <c r="J20" s="15"/>
      <c r="K20" s="15"/>
    </row>
    <row r="21" spans="1:11" x14ac:dyDescent="0.35">
      <c r="J21" s="4"/>
    </row>
    <row r="22" spans="1:11" ht="14.25" customHeight="1" x14ac:dyDescent="0.35">
      <c r="J22" s="4"/>
      <c r="K22" s="4"/>
    </row>
    <row r="23" spans="1:11" x14ac:dyDescent="0.35">
      <c r="J23" s="4"/>
      <c r="K23" s="4"/>
    </row>
    <row r="24" spans="1:11" x14ac:dyDescent="0.35">
      <c r="J24" s="4"/>
      <c r="K24" s="4"/>
    </row>
    <row r="25" spans="1:11" x14ac:dyDescent="0.35">
      <c r="K25" s="166"/>
    </row>
    <row r="26" spans="1:11" x14ac:dyDescent="0.35">
      <c r="K26" s="166"/>
    </row>
    <row r="27" spans="1:11" x14ac:dyDescent="0.35">
      <c r="K27" s="166"/>
    </row>
    <row r="28" spans="1:11" x14ac:dyDescent="0.35">
      <c r="K28" s="166"/>
    </row>
    <row r="29" spans="1:11" x14ac:dyDescent="0.35">
      <c r="K29" s="166"/>
    </row>
    <row r="30" spans="1:11" x14ac:dyDescent="0.35">
      <c r="K30" s="166"/>
    </row>
    <row r="37" spans="1:1" x14ac:dyDescent="0.35">
      <c r="A37" s="2"/>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35"/>
    <row r="2" spans="1:11" ht="18" x14ac:dyDescent="0.35">
      <c r="B2" s="22" t="s">
        <v>0</v>
      </c>
      <c r="C2" s="6"/>
    </row>
    <row r="3" spans="1:11" ht="5.25" customHeight="1" thickBot="1" x14ac:dyDescent="0.4"/>
    <row r="4" spans="1:11" ht="17.25" customHeight="1" x14ac:dyDescent="0.35">
      <c r="A4" s="7" t="s">
        <v>92</v>
      </c>
      <c r="B4" s="173" t="s">
        <v>99</v>
      </c>
      <c r="C4" s="174"/>
      <c r="D4" s="175"/>
      <c r="E4" s="175"/>
      <c r="F4" s="176"/>
      <c r="G4" s="5"/>
    </row>
    <row r="5" spans="1:11" ht="17.25" customHeight="1" x14ac:dyDescent="0.35">
      <c r="B5" s="177" t="s">
        <v>1</v>
      </c>
      <c r="C5" s="178"/>
      <c r="D5" s="179"/>
      <c r="E5" s="179"/>
      <c r="F5" s="180"/>
      <c r="G5" s="8"/>
    </row>
    <row r="6" spans="1:11" ht="17.25" customHeight="1" x14ac:dyDescent="0.35">
      <c r="B6" s="177" t="s">
        <v>2</v>
      </c>
      <c r="C6" s="178"/>
      <c r="D6" s="179"/>
      <c r="E6" s="179"/>
      <c r="F6" s="180"/>
      <c r="G6" s="8"/>
    </row>
    <row r="7" spans="1:11" ht="17.25" customHeight="1" x14ac:dyDescent="0.35">
      <c r="B7" s="177" t="s">
        <v>3</v>
      </c>
      <c r="C7" s="178"/>
      <c r="D7" s="181"/>
      <c r="E7" s="181"/>
      <c r="F7" s="182"/>
      <c r="G7" s="9"/>
    </row>
    <row r="8" spans="1:11" ht="17.25" customHeight="1" thickBot="1" x14ac:dyDescent="0.4">
      <c r="B8" s="183" t="s">
        <v>4</v>
      </c>
      <c r="C8" s="184"/>
      <c r="D8" s="185"/>
      <c r="E8" s="185"/>
      <c r="F8" s="186"/>
    </row>
    <row r="9" spans="1:11" ht="10" customHeight="1" thickBot="1" x14ac:dyDescent="0.4">
      <c r="C9" s="10"/>
      <c r="J9" s="11"/>
      <c r="K9" s="3"/>
    </row>
    <row r="10" spans="1:11" ht="17.25" customHeight="1" x14ac:dyDescent="0.35">
      <c r="B10" s="173" t="s">
        <v>108</v>
      </c>
      <c r="C10" s="174"/>
      <c r="D10" s="175" t="s">
        <v>78</v>
      </c>
      <c r="E10" s="175"/>
      <c r="F10" s="176"/>
      <c r="K10" s="3"/>
    </row>
    <row r="11" spans="1:11" ht="33" customHeight="1" x14ac:dyDescent="0.35">
      <c r="B11" s="193" t="s">
        <v>286</v>
      </c>
      <c r="C11" s="194"/>
      <c r="D11" s="179" t="s">
        <v>78</v>
      </c>
      <c r="E11" s="179"/>
      <c r="F11" s="180"/>
      <c r="K11" s="3"/>
    </row>
    <row r="12" spans="1:11" ht="17.25" customHeight="1" x14ac:dyDescent="0.35">
      <c r="B12" s="177" t="s">
        <v>97</v>
      </c>
      <c r="C12" s="178"/>
      <c r="D12" s="179" t="s">
        <v>78</v>
      </c>
      <c r="E12" s="179"/>
      <c r="F12" s="180"/>
      <c r="K12" s="3"/>
    </row>
    <row r="13" spans="1:11" ht="17.25" customHeight="1" x14ac:dyDescent="0.35">
      <c r="B13" s="177" t="s">
        <v>98</v>
      </c>
      <c r="C13" s="178"/>
      <c r="D13" s="179" t="s">
        <v>209</v>
      </c>
      <c r="E13" s="179"/>
      <c r="F13" s="180"/>
      <c r="K13" s="3"/>
    </row>
    <row r="14" spans="1:11" ht="33" customHeight="1" thickBot="1" x14ac:dyDescent="0.4">
      <c r="B14" s="183" t="s">
        <v>141</v>
      </c>
      <c r="C14" s="184"/>
      <c r="D14" s="187" t="s">
        <v>78</v>
      </c>
      <c r="E14" s="187"/>
      <c r="F14" s="188"/>
      <c r="K14" s="3"/>
    </row>
    <row r="15" spans="1:11" ht="20.25" customHeight="1" thickBot="1" x14ac:dyDescent="0.4">
      <c r="K15" s="3"/>
    </row>
    <row r="16" spans="1:11" ht="29.15" customHeight="1" thickBot="1" x14ac:dyDescent="0.4">
      <c r="A16" s="7" t="s">
        <v>93</v>
      </c>
      <c r="B16" s="189" t="s">
        <v>111</v>
      </c>
      <c r="C16" s="190"/>
      <c r="D16" s="191" t="b">
        <f>IF(AND(D10="Ano",D11="Ano"),"kritéria C,D",IF(AND(D10="Ano",D11="Ne",D12="Ne"),"kritéria A,C,D",IF(AND(D10="Ano",D11="Ne",D12="Ano"),"kritéria B,C,D",IF(AND(D10="NE",D12="Ne"),"kritéria A,C,D,E",IF(AND(D10="NE",D12="Ano"),"kritéria B,C,D,E")))))</f>
        <v>0</v>
      </c>
      <c r="E16" s="192"/>
      <c r="F16" s="195" t="s">
        <v>303</v>
      </c>
      <c r="G16" s="196"/>
      <c r="K16" s="3"/>
    </row>
    <row r="17" spans="1:11" ht="8.25" customHeight="1" thickBot="1" x14ac:dyDescent="0.4">
      <c r="K17" s="3"/>
    </row>
    <row r="18" spans="1:11" s="5" customFormat="1" ht="20.25" customHeight="1" x14ac:dyDescent="0.35">
      <c r="A18" s="1"/>
      <c r="B18" s="198" t="s">
        <v>205</v>
      </c>
      <c r="C18" s="200" t="s">
        <v>68</v>
      </c>
      <c r="D18" s="200" t="s">
        <v>71</v>
      </c>
      <c r="E18" s="29" t="str">
        <f>IF(OR(D16="kritéria B,C,D,E",D16="kritéria B,C,D"),"RELEVANTNÍ","NERELEVANTNÍ")</f>
        <v>NERELEVANTNÍ</v>
      </c>
      <c r="F18" s="2"/>
      <c r="G18" s="4"/>
      <c r="K18" s="3"/>
    </row>
    <row r="19" spans="1:11" s="5" customFormat="1" ht="20.25" customHeight="1" x14ac:dyDescent="0.35">
      <c r="A19" s="1"/>
      <c r="B19" s="199"/>
      <c r="C19" s="201"/>
      <c r="D19" s="201"/>
      <c r="E19" s="30" t="str">
        <f>IF($D$8&gt;1,$D$8,"")</f>
        <v/>
      </c>
      <c r="F19" s="2"/>
      <c r="G19" s="4"/>
      <c r="K19" s="3"/>
    </row>
    <row r="20" spans="1:11" s="5" customFormat="1" ht="17.25" customHeight="1" x14ac:dyDescent="0.35">
      <c r="A20" s="1"/>
      <c r="B20" s="69" t="s">
        <v>19</v>
      </c>
      <c r="C20" s="70" t="s">
        <v>115</v>
      </c>
      <c r="D20" s="71" t="s">
        <v>117</v>
      </c>
      <c r="E20" s="32"/>
      <c r="F20" s="2"/>
      <c r="G20" s="4"/>
      <c r="K20" s="3"/>
    </row>
    <row r="21" spans="1:11" s="5" customFormat="1" ht="47.25" customHeight="1" x14ac:dyDescent="0.35">
      <c r="A21" s="1"/>
      <c r="B21" s="69" t="s">
        <v>204</v>
      </c>
      <c r="C21" s="70" t="s">
        <v>116</v>
      </c>
      <c r="D21" s="71" t="s">
        <v>120</v>
      </c>
      <c r="E21" s="32"/>
      <c r="F21" s="2"/>
      <c r="G21" s="4"/>
      <c r="K21" s="3"/>
    </row>
    <row r="22" spans="1:11" s="5" customFormat="1" ht="17.25" customHeight="1" x14ac:dyDescent="0.35">
      <c r="A22" s="1"/>
      <c r="B22" s="69" t="s">
        <v>16</v>
      </c>
      <c r="C22" s="70" t="s">
        <v>116</v>
      </c>
      <c r="D22" s="71" t="s">
        <v>120</v>
      </c>
      <c r="E22" s="32"/>
      <c r="F22" s="2"/>
      <c r="G22" s="4"/>
      <c r="K22" s="3"/>
    </row>
    <row r="23" spans="1:11" s="5" customFormat="1" ht="17.25" customHeight="1" thickBot="1" x14ac:dyDescent="0.4">
      <c r="A23" s="1"/>
      <c r="B23" s="202" t="s">
        <v>21</v>
      </c>
      <c r="C23" s="203"/>
      <c r="D23" s="203"/>
      <c r="E23" s="33" t="str">
        <f>IF(AND((E21+E22)&gt;0,E20&gt;0),"Ne",(IF((ABS(E21+E22))&gt;((E20-(E21+E22))/2),"Ano","Ne")))</f>
        <v>Ne</v>
      </c>
      <c r="F23" s="2"/>
      <c r="G23" s="4"/>
      <c r="K23" s="3"/>
    </row>
    <row r="24" spans="1:11" s="5" customFormat="1" ht="10" customHeight="1" thickBot="1" x14ac:dyDescent="0.4">
      <c r="A24" s="1"/>
      <c r="B24" s="4"/>
      <c r="C24" s="4"/>
      <c r="E24" s="3"/>
      <c r="F24" s="2"/>
      <c r="G24" s="4"/>
      <c r="K24" s="3"/>
    </row>
    <row r="25" spans="1:11" s="5" customFormat="1" ht="20.25" customHeight="1" x14ac:dyDescent="0.35">
      <c r="A25" s="1"/>
      <c r="B25" s="72" t="s">
        <v>130</v>
      </c>
      <c r="C25" s="204" t="s">
        <v>68</v>
      </c>
      <c r="D25" s="204"/>
      <c r="E25" s="29" t="s">
        <v>52</v>
      </c>
      <c r="F25" s="2"/>
      <c r="G25" s="4"/>
      <c r="K25" s="3"/>
    </row>
    <row r="26" spans="1:11" s="5" customFormat="1" ht="17.25" customHeight="1" x14ac:dyDescent="0.35">
      <c r="A26" s="1"/>
      <c r="B26" s="73" t="s">
        <v>22</v>
      </c>
      <c r="C26" s="197" t="s">
        <v>70</v>
      </c>
      <c r="D26" s="197"/>
      <c r="E26" s="40" t="s">
        <v>78</v>
      </c>
      <c r="F26" s="2"/>
      <c r="G26" s="4"/>
      <c r="K26" s="3"/>
    </row>
    <row r="27" spans="1:11" s="5" customFormat="1" ht="17.25" customHeight="1" x14ac:dyDescent="0.35">
      <c r="A27" s="1"/>
      <c r="B27" s="73" t="s">
        <v>206</v>
      </c>
      <c r="C27" s="197" t="s">
        <v>76</v>
      </c>
      <c r="D27" s="197"/>
      <c r="E27" s="40" t="s">
        <v>78</v>
      </c>
      <c r="F27" s="2"/>
      <c r="G27" s="4"/>
      <c r="K27" s="3"/>
    </row>
    <row r="28" spans="1:11" s="5" customFormat="1" ht="17.25" customHeight="1" thickBot="1" x14ac:dyDescent="0.4">
      <c r="A28" s="1"/>
      <c r="B28" s="202" t="s">
        <v>23</v>
      </c>
      <c r="C28" s="203"/>
      <c r="D28" s="203"/>
      <c r="E28" s="33" t="str">
        <f>IF(OR(E26="Ano",E27="Ano"),"Ano","Ne")</f>
        <v>Ne</v>
      </c>
      <c r="F28" s="2"/>
      <c r="G28" s="4"/>
      <c r="K28" s="3"/>
    </row>
    <row r="29" spans="1:11" s="5" customFormat="1" ht="10" customHeight="1" thickBot="1" x14ac:dyDescent="0.4">
      <c r="A29" s="1"/>
      <c r="B29" s="4"/>
      <c r="C29" s="4"/>
      <c r="E29" s="3"/>
      <c r="F29" s="2"/>
      <c r="G29" s="4"/>
      <c r="K29" s="3"/>
    </row>
    <row r="30" spans="1:11" s="5" customFormat="1" ht="20.25" customHeight="1" x14ac:dyDescent="0.35">
      <c r="A30" s="1"/>
      <c r="B30" s="72" t="s">
        <v>131</v>
      </c>
      <c r="C30" s="204" t="s">
        <v>68</v>
      </c>
      <c r="D30" s="204"/>
      <c r="E30" s="29" t="s">
        <v>52</v>
      </c>
      <c r="F30" s="2"/>
      <c r="G30" s="4"/>
      <c r="K30" s="3"/>
    </row>
    <row r="31" spans="1:11" s="5" customFormat="1" ht="32.25" customHeight="1" x14ac:dyDescent="0.35">
      <c r="A31" s="1"/>
      <c r="B31" s="73" t="s">
        <v>207</v>
      </c>
      <c r="C31" s="197" t="s">
        <v>76</v>
      </c>
      <c r="D31" s="197"/>
      <c r="E31" s="40" t="s">
        <v>78</v>
      </c>
      <c r="F31" s="2"/>
      <c r="G31" s="4"/>
      <c r="K31" s="3"/>
    </row>
    <row r="32" spans="1:11" s="5" customFormat="1" ht="32.25" customHeight="1" x14ac:dyDescent="0.35">
      <c r="A32" s="1"/>
      <c r="B32" s="73" t="s">
        <v>208</v>
      </c>
      <c r="C32" s="197" t="s">
        <v>76</v>
      </c>
      <c r="D32" s="197"/>
      <c r="E32" s="40" t="s">
        <v>78</v>
      </c>
      <c r="F32" s="2"/>
      <c r="G32" s="4"/>
      <c r="K32" s="3"/>
    </row>
    <row r="33" spans="1:11" s="5" customFormat="1" ht="17.25" customHeight="1" thickBot="1" x14ac:dyDescent="0.4">
      <c r="A33" s="1"/>
      <c r="B33" s="202" t="s">
        <v>24</v>
      </c>
      <c r="C33" s="203"/>
      <c r="D33" s="203"/>
      <c r="E33" s="33" t="str">
        <f>IF(OR(E31="Ano",E32="Ano"),"Ano","Ne")</f>
        <v>Ne</v>
      </c>
      <c r="F33" s="2"/>
      <c r="G33" s="4"/>
      <c r="K33" s="3"/>
    </row>
    <row r="34" spans="1:11" s="5" customFormat="1" ht="10" customHeight="1" thickBot="1" x14ac:dyDescent="0.4">
      <c r="A34" s="1"/>
      <c r="B34" s="4"/>
      <c r="C34" s="4"/>
      <c r="E34" s="3"/>
      <c r="F34" s="2"/>
      <c r="G34" s="4"/>
      <c r="K34" s="3"/>
    </row>
    <row r="35" spans="1:11" s="5" customFormat="1" ht="20.25" customHeight="1" thickBot="1" x14ac:dyDescent="0.4">
      <c r="A35" s="1"/>
      <c r="B35" s="211" t="s">
        <v>132</v>
      </c>
      <c r="C35" s="212"/>
      <c r="D35" s="213"/>
      <c r="E35" s="43" t="str">
        <f>IF(OR(D16="kritéria A,C,D,E",D16="kritéria B,C,D,E"),"RELEVANTNÍ","NERELEVANTNÍ")</f>
        <v>NERELEVANTNÍ</v>
      </c>
      <c r="F35" s="10"/>
      <c r="G35" s="15"/>
      <c r="K35" s="3"/>
    </row>
    <row r="36" spans="1:11" s="5" customFormat="1" ht="5.25" customHeight="1" thickBot="1" x14ac:dyDescent="0.4">
      <c r="A36" s="1"/>
      <c r="B36" s="4"/>
      <c r="C36" s="4"/>
      <c r="E36" s="1"/>
      <c r="F36" s="1"/>
      <c r="G36" s="15"/>
      <c r="K36" s="3"/>
    </row>
    <row r="37" spans="1:11" s="5" customFormat="1" ht="20.25" customHeight="1" x14ac:dyDescent="0.35">
      <c r="A37" s="1"/>
      <c r="B37" s="74" t="s">
        <v>133</v>
      </c>
      <c r="C37" s="75" t="s">
        <v>68</v>
      </c>
      <c r="D37" s="75" t="s">
        <v>123</v>
      </c>
      <c r="E37" s="35" t="str">
        <f>IF($D$8&gt;1,$D$8,"")</f>
        <v/>
      </c>
      <c r="F37" s="36" t="str">
        <f>IF($D$8&gt;1,$D$8-1,"")</f>
        <v/>
      </c>
      <c r="G37" s="15"/>
      <c r="K37" s="3"/>
    </row>
    <row r="38" spans="1:11" s="5" customFormat="1" ht="17.25" customHeight="1" x14ac:dyDescent="0.35">
      <c r="A38" s="1"/>
      <c r="B38" s="69" t="s">
        <v>19</v>
      </c>
      <c r="C38" s="70" t="s">
        <v>115</v>
      </c>
      <c r="D38" s="71" t="s">
        <v>117</v>
      </c>
      <c r="E38" s="19"/>
      <c r="F38" s="32"/>
      <c r="G38" s="15"/>
      <c r="H38" s="1"/>
      <c r="K38" s="3"/>
    </row>
    <row r="39" spans="1:11" s="5" customFormat="1" ht="17.25" customHeight="1" x14ac:dyDescent="0.35">
      <c r="A39" s="1"/>
      <c r="B39" s="69" t="s">
        <v>126</v>
      </c>
      <c r="C39" s="70" t="s">
        <v>115</v>
      </c>
      <c r="D39" s="71" t="s">
        <v>121</v>
      </c>
      <c r="E39" s="19"/>
      <c r="F39" s="32"/>
      <c r="G39" s="15"/>
      <c r="H39" s="1"/>
      <c r="K39" s="3"/>
    </row>
    <row r="40" spans="1:11" s="5" customFormat="1" ht="17.25" customHeight="1" x14ac:dyDescent="0.35">
      <c r="A40" s="1"/>
      <c r="B40" s="214" t="s">
        <v>109</v>
      </c>
      <c r="C40" s="215"/>
      <c r="D40" s="215"/>
      <c r="E40" s="16" t="str">
        <f>IF((E38)=0,"NR",(E39/E38))</f>
        <v>NR</v>
      </c>
      <c r="F40" s="37" t="str">
        <f>IF((F38)=0,"NR",(F39/F38))</f>
        <v>NR</v>
      </c>
      <c r="G40" s="15"/>
      <c r="H40" s="17"/>
      <c r="K40" s="3"/>
    </row>
    <row r="41" spans="1:11" s="5" customFormat="1" ht="17.25" customHeight="1" thickBot="1" x14ac:dyDescent="0.4">
      <c r="A41" s="1"/>
      <c r="B41" s="202" t="s">
        <v>26</v>
      </c>
      <c r="C41" s="203"/>
      <c r="D41" s="203"/>
      <c r="E41" s="38" t="str">
        <f>IF((E38)="0","Ano",IF((E40)&lt;0,"Chyba",IF(E40&gt;7.5,"Ano","Ne")))</f>
        <v>Ano</v>
      </c>
      <c r="F41" s="39" t="str">
        <f>IF((F38)="0","Ano",IF((F40)&lt;0,"Chyba",IF(F40&gt;7.5,"Ano","Ne")))</f>
        <v>Ano</v>
      </c>
      <c r="G41" s="15"/>
      <c r="K41" s="3"/>
    </row>
    <row r="42" spans="1:11" s="5" customFormat="1" ht="5.25" customHeight="1" thickBot="1" x14ac:dyDescent="0.4">
      <c r="A42" s="1"/>
      <c r="B42" s="4"/>
      <c r="C42" s="4"/>
      <c r="E42" s="1"/>
      <c r="F42" s="1"/>
      <c r="G42" s="15"/>
      <c r="K42" s="3"/>
    </row>
    <row r="43" spans="1:11" s="5" customFormat="1" ht="20.25" customHeight="1" x14ac:dyDescent="0.35">
      <c r="A43" s="1"/>
      <c r="B43" s="74" t="s">
        <v>134</v>
      </c>
      <c r="C43" s="75" t="s">
        <v>68</v>
      </c>
      <c r="D43" s="75" t="s">
        <v>123</v>
      </c>
      <c r="E43" s="35" t="str">
        <f>IF($D$8&gt;1,$D$8,"")</f>
        <v/>
      </c>
      <c r="F43" s="36" t="str">
        <f>IF($D$8&gt;1,$D$8-1,"")</f>
        <v/>
      </c>
      <c r="G43" s="15"/>
    </row>
    <row r="44" spans="1:11" s="5" customFormat="1" ht="17.25" customHeight="1" x14ac:dyDescent="0.35">
      <c r="A44" s="1"/>
      <c r="B44" s="69" t="s">
        <v>27</v>
      </c>
      <c r="C44" s="70"/>
      <c r="D44" s="71"/>
      <c r="E44" s="19"/>
      <c r="F44" s="32"/>
      <c r="G44" s="15"/>
      <c r="H44" s="1"/>
    </row>
    <row r="45" spans="1:11" s="5" customFormat="1" ht="17.25" customHeight="1" x14ac:dyDescent="0.35">
      <c r="A45" s="1"/>
      <c r="B45" s="69" t="s">
        <v>29</v>
      </c>
      <c r="C45" s="216" t="s">
        <v>137</v>
      </c>
      <c r="D45" s="217"/>
      <c r="E45" s="19"/>
      <c r="F45" s="32"/>
      <c r="G45" s="15"/>
      <c r="H45" s="1"/>
    </row>
    <row r="46" spans="1:11" s="5" customFormat="1" ht="17.25" customHeight="1" x14ac:dyDescent="0.35">
      <c r="A46" s="1"/>
      <c r="B46" s="69" t="s">
        <v>31</v>
      </c>
      <c r="C46" s="70" t="s">
        <v>116</v>
      </c>
      <c r="D46" s="71" t="s">
        <v>120</v>
      </c>
      <c r="E46" s="19"/>
      <c r="F46" s="32"/>
      <c r="G46" s="15"/>
      <c r="H46" s="1"/>
    </row>
    <row r="47" spans="1:11" s="5" customFormat="1" ht="17.25" customHeight="1" x14ac:dyDescent="0.35">
      <c r="A47" s="1"/>
      <c r="B47" s="214" t="s">
        <v>110</v>
      </c>
      <c r="C47" s="215"/>
      <c r="D47" s="215"/>
      <c r="E47" s="16" t="str">
        <f>IF(E45=0,"NR",(E44+E45+E46)/E45)</f>
        <v>NR</v>
      </c>
      <c r="F47" s="37" t="str">
        <f>IF(F45=0,"NR",(F44+F45+F46)/F45)</f>
        <v>NR</v>
      </c>
      <c r="G47" s="15"/>
    </row>
    <row r="48" spans="1:11" s="5" customFormat="1" ht="17.25" customHeight="1" thickBot="1" x14ac:dyDescent="0.4">
      <c r="A48" s="1"/>
      <c r="B48" s="202" t="s">
        <v>135</v>
      </c>
      <c r="C48" s="203"/>
      <c r="D48" s="203"/>
      <c r="E48" s="38" t="str">
        <f>IF((E47)="NR","NR",IF((E47)&lt;1,"Ano","Ne"))</f>
        <v>NR</v>
      </c>
      <c r="F48" s="39" t="str">
        <f>IF((F47)="NR","NR",IF((F47)&lt;1,"Ano","Ne"))</f>
        <v>NR</v>
      </c>
      <c r="G48" s="15"/>
    </row>
    <row r="49" spans="1:7" ht="5.25" customHeight="1" thickBot="1" x14ac:dyDescent="0.4">
      <c r="B49" s="4"/>
      <c r="C49" s="4"/>
      <c r="D49" s="5"/>
    </row>
    <row r="50" spans="1:7" s="5" customFormat="1" ht="20.25" customHeight="1" thickBot="1" x14ac:dyDescent="0.4">
      <c r="A50" s="1"/>
      <c r="B50" s="205" t="s">
        <v>33</v>
      </c>
      <c r="C50" s="206"/>
      <c r="D50" s="207"/>
      <c r="E50" s="34" t="str">
        <f>IF(AND(E41="ANO",F41="Ano",E48="Ano",F48="Ano"),"Ano","Ne")</f>
        <v>Ne</v>
      </c>
      <c r="F50" s="2"/>
      <c r="G50" s="8"/>
    </row>
    <row r="51" spans="1:7" s="5" customFormat="1" ht="15" customHeight="1" thickBot="1" x14ac:dyDescent="0.4">
      <c r="A51" s="1"/>
      <c r="B51" s="4"/>
      <c r="C51" s="4"/>
      <c r="E51" s="3"/>
      <c r="F51" s="2"/>
      <c r="G51" s="4"/>
    </row>
    <row r="52" spans="1:7" s="5" customFormat="1" ht="32.25" customHeight="1" thickBot="1" x14ac:dyDescent="0.4">
      <c r="A52" s="1"/>
      <c r="B52" s="208" t="s">
        <v>136</v>
      </c>
      <c r="C52" s="209"/>
      <c r="D52" s="210"/>
      <c r="E52" s="18" t="str">
        <f>IF(OR(E23="Ano",E28="Ano",E33="Ano",E50="Ano"),"Ano","Ne")</f>
        <v>Ne</v>
      </c>
      <c r="F52" s="2"/>
      <c r="G52" s="4"/>
    </row>
    <row r="53" spans="1:7" s="5" customFormat="1" ht="18" customHeight="1" x14ac:dyDescent="0.35">
      <c r="A53" s="1"/>
      <c r="B53" s="2"/>
      <c r="C53" s="2"/>
      <c r="D53" s="3"/>
      <c r="E53" s="3"/>
      <c r="F53" s="2"/>
      <c r="G53" s="4"/>
    </row>
    <row r="54" spans="1:7" s="5" customFormat="1" ht="6" customHeight="1" x14ac:dyDescent="0.35">
      <c r="A54" s="1"/>
      <c r="B54" s="2"/>
      <c r="C54" s="2"/>
      <c r="D54" s="3"/>
      <c r="E54" s="3"/>
      <c r="F54" s="2"/>
      <c r="G54" s="4"/>
    </row>
    <row r="56" spans="1:7" s="5" customFormat="1" ht="21" customHeight="1" x14ac:dyDescent="0.35">
      <c r="A56" s="1"/>
      <c r="B56" s="2"/>
      <c r="C56" s="2"/>
      <c r="D56" s="3"/>
      <c r="E56" s="3"/>
      <c r="F56" s="2"/>
      <c r="G56" s="4"/>
    </row>
    <row r="57" spans="1:7" s="5" customFormat="1" ht="32.25" customHeight="1" x14ac:dyDescent="0.3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35"/>
    <row r="2" spans="1:11" ht="18" x14ac:dyDescent="0.35">
      <c r="B2" s="22" t="s">
        <v>0</v>
      </c>
      <c r="C2" s="6"/>
    </row>
    <row r="3" spans="1:11" ht="5.25" customHeight="1" thickBot="1" x14ac:dyDescent="0.4"/>
    <row r="4" spans="1:11" ht="17.25" customHeight="1" x14ac:dyDescent="0.35">
      <c r="A4" s="7" t="s">
        <v>92</v>
      </c>
      <c r="B4" s="173" t="s">
        <v>99</v>
      </c>
      <c r="C4" s="174"/>
      <c r="D4" s="175"/>
      <c r="E4" s="175"/>
      <c r="F4" s="176"/>
      <c r="G4" s="5"/>
    </row>
    <row r="5" spans="1:11" ht="17.25" customHeight="1" x14ac:dyDescent="0.35">
      <c r="B5" s="177" t="s">
        <v>1</v>
      </c>
      <c r="C5" s="178"/>
      <c r="D5" s="179"/>
      <c r="E5" s="179"/>
      <c r="F5" s="180"/>
      <c r="G5" s="8"/>
    </row>
    <row r="6" spans="1:11" ht="17.25" customHeight="1" x14ac:dyDescent="0.35">
      <c r="B6" s="177" t="s">
        <v>2</v>
      </c>
      <c r="C6" s="178"/>
      <c r="D6" s="179"/>
      <c r="E6" s="179"/>
      <c r="F6" s="180"/>
      <c r="G6" s="8"/>
    </row>
    <row r="7" spans="1:11" ht="17.25" customHeight="1" x14ac:dyDescent="0.35">
      <c r="B7" s="177" t="s">
        <v>3</v>
      </c>
      <c r="C7" s="178"/>
      <c r="D7" s="181"/>
      <c r="E7" s="181"/>
      <c r="F7" s="182"/>
      <c r="G7" s="9"/>
    </row>
    <row r="8" spans="1:11" ht="17.25" customHeight="1" thickBot="1" x14ac:dyDescent="0.4">
      <c r="B8" s="183" t="s">
        <v>4</v>
      </c>
      <c r="C8" s="184"/>
      <c r="D8" s="185"/>
      <c r="E8" s="185"/>
      <c r="F8" s="186"/>
    </row>
    <row r="9" spans="1:11" ht="10" customHeight="1" thickBot="1" x14ac:dyDescent="0.4">
      <c r="C9" s="10"/>
      <c r="J9" s="11"/>
      <c r="K9" s="3"/>
    </row>
    <row r="10" spans="1:11" ht="17.25" customHeight="1" x14ac:dyDescent="0.35">
      <c r="B10" s="173" t="s">
        <v>108</v>
      </c>
      <c r="C10" s="174"/>
      <c r="D10" s="175" t="s">
        <v>78</v>
      </c>
      <c r="E10" s="175"/>
      <c r="F10" s="176"/>
      <c r="K10" s="3"/>
    </row>
    <row r="11" spans="1:11" ht="33" customHeight="1" x14ac:dyDescent="0.35">
      <c r="B11" s="193" t="s">
        <v>286</v>
      </c>
      <c r="C11" s="194"/>
      <c r="D11" s="179" t="s">
        <v>78</v>
      </c>
      <c r="E11" s="179"/>
      <c r="F11" s="180"/>
      <c r="K11" s="3"/>
    </row>
    <row r="12" spans="1:11" ht="17.25" customHeight="1" x14ac:dyDescent="0.35">
      <c r="B12" s="177" t="s">
        <v>97</v>
      </c>
      <c r="C12" s="178"/>
      <c r="D12" s="179" t="s">
        <v>78</v>
      </c>
      <c r="E12" s="179"/>
      <c r="F12" s="180"/>
      <c r="K12" s="3"/>
    </row>
    <row r="13" spans="1:11" ht="34" customHeight="1" x14ac:dyDescent="0.35">
      <c r="B13" s="177" t="s">
        <v>272</v>
      </c>
      <c r="C13" s="178"/>
      <c r="D13" s="179" t="s">
        <v>78</v>
      </c>
      <c r="E13" s="179"/>
      <c r="F13" s="180"/>
      <c r="K13" s="3"/>
    </row>
    <row r="14" spans="1:11" ht="17.25" customHeight="1" x14ac:dyDescent="0.35">
      <c r="B14" s="177" t="s">
        <v>98</v>
      </c>
      <c r="C14" s="178"/>
      <c r="D14" s="179" t="s">
        <v>209</v>
      </c>
      <c r="E14" s="179"/>
      <c r="F14" s="180"/>
      <c r="K14" s="3"/>
    </row>
    <row r="15" spans="1:11" ht="33" customHeight="1" thickBot="1" x14ac:dyDescent="0.4">
      <c r="B15" s="183" t="s">
        <v>141</v>
      </c>
      <c r="C15" s="184"/>
      <c r="D15" s="187" t="s">
        <v>78</v>
      </c>
      <c r="E15" s="187"/>
      <c r="F15" s="188"/>
      <c r="K15" s="3"/>
    </row>
    <row r="16" spans="1:11" ht="20.25" customHeight="1" thickBot="1" x14ac:dyDescent="0.4">
      <c r="K16" s="3"/>
    </row>
    <row r="17" spans="1:1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4">
      <c r="K18" s="3"/>
    </row>
    <row r="19" spans="1:11" ht="20.25" customHeight="1" x14ac:dyDescent="0.35">
      <c r="B19" s="173" t="s">
        <v>138</v>
      </c>
      <c r="C19" s="227" t="s">
        <v>68</v>
      </c>
      <c r="D19" s="223" t="s">
        <v>71</v>
      </c>
      <c r="E19" s="29" t="str">
        <f>IF(OR(D17="kritéria A,C,D,E",D17="kritéria A,C,D"),"RELEVANTNÍ","NERELEVANTNÍ")</f>
        <v>NERELEVANTNÍ</v>
      </c>
      <c r="K19" s="3"/>
    </row>
    <row r="20" spans="1:11" s="6" customFormat="1" ht="20.25" customHeight="1" x14ac:dyDescent="0.35">
      <c r="A20" s="1"/>
      <c r="B20" s="177"/>
      <c r="C20" s="228"/>
      <c r="D20" s="224"/>
      <c r="E20" s="30" t="str">
        <f>IF($D$8&gt;1,$D$8,"")</f>
        <v/>
      </c>
    </row>
    <row r="21" spans="1:11" s="6" customFormat="1" ht="17.25" customHeight="1" x14ac:dyDescent="0.35">
      <c r="A21" s="1"/>
      <c r="B21" s="31" t="s">
        <v>19</v>
      </c>
      <c r="C21" s="12" t="s">
        <v>69</v>
      </c>
      <c r="D21" s="13" t="s">
        <v>9</v>
      </c>
      <c r="E21" s="32"/>
    </row>
    <row r="22" spans="1:11" ht="17.25" customHeight="1" x14ac:dyDescent="0.35">
      <c r="B22" s="31" t="s">
        <v>34</v>
      </c>
      <c r="C22" s="12" t="s">
        <v>69</v>
      </c>
      <c r="D22" s="13" t="s">
        <v>11</v>
      </c>
      <c r="E22" s="32"/>
      <c r="K22" s="3"/>
    </row>
    <row r="23" spans="1:11" ht="17.25" customHeight="1" x14ac:dyDescent="0.35">
      <c r="B23" s="31" t="s">
        <v>79</v>
      </c>
      <c r="C23" s="12" t="s">
        <v>69</v>
      </c>
      <c r="D23" s="13" t="s">
        <v>13</v>
      </c>
      <c r="E23" s="32"/>
      <c r="K23" s="3"/>
    </row>
    <row r="24" spans="1:11" ht="17.25" customHeight="1" thickBot="1" x14ac:dyDescent="0.4">
      <c r="B24" s="220" t="s">
        <v>18</v>
      </c>
      <c r="C24" s="221"/>
      <c r="D24" s="222"/>
      <c r="E24" s="33" t="str">
        <f>IF(E21&lt;((E22+E23)/2),"Ano","Ne")</f>
        <v>Ne</v>
      </c>
      <c r="K24" s="3"/>
    </row>
    <row r="25" spans="1:11" ht="10" customHeight="1" thickBot="1" x14ac:dyDescent="0.4">
      <c r="D25" s="1"/>
      <c r="E25" s="1"/>
      <c r="K25" s="3"/>
    </row>
    <row r="26" spans="1:11" s="5" customFormat="1" ht="20.25" customHeight="1" x14ac:dyDescent="0.35">
      <c r="A26" s="1"/>
      <c r="B26" s="225" t="s">
        <v>67</v>
      </c>
      <c r="C26" s="223" t="s">
        <v>68</v>
      </c>
      <c r="D26" s="223" t="s">
        <v>71</v>
      </c>
      <c r="E26" s="29" t="str">
        <f>IF(OR(D17="kritéria B,C,D,E",D17="kritéria B,C,D"),"RELEVANTNÍ","NERELEVANTNÍ")</f>
        <v>NERELEVANTNÍ</v>
      </c>
      <c r="F26" s="2"/>
      <c r="G26" s="4"/>
      <c r="K26" s="3"/>
    </row>
    <row r="27" spans="1:11" s="5" customFormat="1" ht="20.25" customHeight="1" x14ac:dyDescent="0.35">
      <c r="A27" s="1"/>
      <c r="B27" s="226"/>
      <c r="C27" s="224"/>
      <c r="D27" s="224"/>
      <c r="E27" s="30" t="str">
        <f>IF($D$8&gt;1,$D$8,"")</f>
        <v/>
      </c>
      <c r="F27" s="2"/>
      <c r="G27" s="4"/>
      <c r="K27" s="3"/>
    </row>
    <row r="28" spans="1:11" s="5" customFormat="1" ht="17.25" customHeight="1" x14ac:dyDescent="0.35">
      <c r="A28" s="1"/>
      <c r="B28" s="31" t="s">
        <v>19</v>
      </c>
      <c r="C28" s="12" t="s">
        <v>69</v>
      </c>
      <c r="D28" s="13" t="s">
        <v>9</v>
      </c>
      <c r="E28" s="32"/>
      <c r="F28" s="2"/>
      <c r="G28" s="4"/>
      <c r="K28" s="3"/>
    </row>
    <row r="29" spans="1:11" s="5" customFormat="1" ht="17.25" customHeight="1" x14ac:dyDescent="0.35">
      <c r="A29" s="1"/>
      <c r="B29" s="31" t="s">
        <v>14</v>
      </c>
      <c r="C29" s="12" t="s">
        <v>69</v>
      </c>
      <c r="D29" s="13" t="s">
        <v>15</v>
      </c>
      <c r="E29" s="32"/>
      <c r="F29" s="2"/>
      <c r="G29" s="4"/>
      <c r="K29" s="3"/>
    </row>
    <row r="30" spans="1:11" s="5" customFormat="1" ht="17.25" customHeight="1" x14ac:dyDescent="0.35">
      <c r="A30" s="1"/>
      <c r="B30" s="31" t="s">
        <v>16</v>
      </c>
      <c r="C30" s="12" t="s">
        <v>69</v>
      </c>
      <c r="D30" s="13" t="s">
        <v>17</v>
      </c>
      <c r="E30" s="32"/>
      <c r="F30" s="2"/>
      <c r="G30" s="4"/>
      <c r="K30" s="3"/>
    </row>
    <row r="31" spans="1:11" s="5" customFormat="1" ht="17.25" customHeight="1" thickBot="1" x14ac:dyDescent="0.4">
      <c r="A31" s="1"/>
      <c r="B31" s="218" t="s">
        <v>21</v>
      </c>
      <c r="C31" s="219"/>
      <c r="D31" s="219"/>
      <c r="E31" s="33" t="str">
        <f>IF(AND((E29+E30)&gt;0,E28&gt;0),"Ne",(IF((ABS(E29+E30))&gt;((E28-(E29+E30))/2),"Ano","Ne")))</f>
        <v>Ne</v>
      </c>
      <c r="F31" s="2"/>
      <c r="G31" s="4"/>
      <c r="K31" s="3"/>
    </row>
    <row r="32" spans="1:11" s="5" customFormat="1" ht="10" customHeight="1" thickBot="1" x14ac:dyDescent="0.4">
      <c r="A32" s="1"/>
      <c r="B32" s="2"/>
      <c r="C32" s="2"/>
      <c r="D32" s="3"/>
      <c r="E32" s="3"/>
      <c r="F32" s="2"/>
      <c r="G32" s="4"/>
      <c r="K32" s="3"/>
    </row>
    <row r="33" spans="1:11" s="5" customFormat="1" ht="20.25" customHeight="1" x14ac:dyDescent="0.35">
      <c r="A33" s="1"/>
      <c r="B33" s="72" t="s">
        <v>130</v>
      </c>
      <c r="C33" s="204" t="s">
        <v>68</v>
      </c>
      <c r="D33" s="204"/>
      <c r="E33" s="29" t="s">
        <v>52</v>
      </c>
      <c r="F33" s="2"/>
      <c r="G33" s="4"/>
      <c r="K33" s="3"/>
    </row>
    <row r="34" spans="1:11" s="5" customFormat="1" ht="17.25" customHeight="1" x14ac:dyDescent="0.35">
      <c r="A34" s="1"/>
      <c r="B34" s="73" t="s">
        <v>22</v>
      </c>
      <c r="C34" s="197" t="s">
        <v>70</v>
      </c>
      <c r="D34" s="197"/>
      <c r="E34" s="40" t="s">
        <v>78</v>
      </c>
      <c r="F34" s="2"/>
      <c r="G34" s="4"/>
      <c r="K34" s="3"/>
    </row>
    <row r="35" spans="1:11" s="5" customFormat="1" ht="17.25" customHeight="1" x14ac:dyDescent="0.35">
      <c r="A35" s="1"/>
      <c r="B35" s="73" t="s">
        <v>206</v>
      </c>
      <c r="C35" s="197" t="s">
        <v>76</v>
      </c>
      <c r="D35" s="197"/>
      <c r="E35" s="40" t="s">
        <v>78</v>
      </c>
      <c r="F35" s="2"/>
      <c r="G35" s="4"/>
      <c r="K35" s="3"/>
    </row>
    <row r="36" spans="1:11" s="5" customFormat="1" ht="17.25" customHeight="1" thickBot="1" x14ac:dyDescent="0.4">
      <c r="A36" s="1"/>
      <c r="B36" s="202" t="s">
        <v>23</v>
      </c>
      <c r="C36" s="203"/>
      <c r="D36" s="203"/>
      <c r="E36" s="33"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72" t="s">
        <v>131</v>
      </c>
      <c r="C38" s="204" t="s">
        <v>68</v>
      </c>
      <c r="D38" s="204"/>
      <c r="E38" s="29" t="s">
        <v>52</v>
      </c>
      <c r="F38" s="2"/>
      <c r="G38" s="4"/>
      <c r="K38" s="3"/>
    </row>
    <row r="39" spans="1:11" s="5" customFormat="1" ht="32.25" customHeight="1" x14ac:dyDescent="0.35">
      <c r="A39" s="1"/>
      <c r="B39" s="73" t="s">
        <v>207</v>
      </c>
      <c r="C39" s="197" t="s">
        <v>76</v>
      </c>
      <c r="D39" s="197"/>
      <c r="E39" s="40" t="s">
        <v>78</v>
      </c>
      <c r="F39" s="2"/>
      <c r="G39" s="4"/>
      <c r="K39" s="3"/>
    </row>
    <row r="40" spans="1:11" s="5" customFormat="1" ht="32.25" customHeight="1" x14ac:dyDescent="0.35">
      <c r="A40" s="1"/>
      <c r="B40" s="73" t="s">
        <v>208</v>
      </c>
      <c r="C40" s="197" t="s">
        <v>76</v>
      </c>
      <c r="D40" s="197"/>
      <c r="E40" s="40" t="s">
        <v>78</v>
      </c>
      <c r="F40" s="2"/>
      <c r="G40" s="4"/>
      <c r="K40" s="3"/>
    </row>
    <row r="41" spans="1:11" s="5" customFormat="1" ht="17.25" customHeight="1" thickBot="1" x14ac:dyDescent="0.4">
      <c r="A41" s="1"/>
      <c r="B41" s="202" t="s">
        <v>24</v>
      </c>
      <c r="C41" s="203"/>
      <c r="D41" s="203"/>
      <c r="E41" s="33"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4">
      <c r="A44" s="1"/>
      <c r="B44" s="4"/>
      <c r="C44" s="4"/>
      <c r="E44" s="1"/>
      <c r="F44" s="1"/>
      <c r="G44" s="15"/>
      <c r="K44" s="3"/>
    </row>
    <row r="45" spans="1:11" s="5" customFormat="1" ht="20.25" customHeight="1" x14ac:dyDescent="0.35">
      <c r="A45" s="1"/>
      <c r="B45" s="74" t="s">
        <v>133</v>
      </c>
      <c r="C45" s="75" t="s">
        <v>68</v>
      </c>
      <c r="D45" s="75" t="s">
        <v>123</v>
      </c>
      <c r="E45" s="35" t="str">
        <f>IF($D$8&gt;1,$D$8,"")</f>
        <v/>
      </c>
      <c r="F45" s="36" t="str">
        <f>IF($D$8&gt;1,$D$8-1,"")</f>
        <v/>
      </c>
      <c r="G45" s="15"/>
      <c r="K45" s="3"/>
    </row>
    <row r="46" spans="1:11" s="5" customFormat="1" ht="17.25" customHeight="1" x14ac:dyDescent="0.35">
      <c r="A46" s="1"/>
      <c r="B46" s="69" t="s">
        <v>19</v>
      </c>
      <c r="C46" s="70" t="s">
        <v>69</v>
      </c>
      <c r="D46" s="71" t="s">
        <v>9</v>
      </c>
      <c r="E46" s="19"/>
      <c r="F46" s="32"/>
      <c r="G46" s="15"/>
      <c r="H46" s="1"/>
      <c r="K46" s="3"/>
    </row>
    <row r="47" spans="1:11" s="5" customFormat="1" ht="17.25" customHeight="1" x14ac:dyDescent="0.35">
      <c r="A47" s="1"/>
      <c r="B47" s="69" t="s">
        <v>126</v>
      </c>
      <c r="C47" s="70" t="s">
        <v>69</v>
      </c>
      <c r="D47" s="71" t="s">
        <v>25</v>
      </c>
      <c r="E47" s="19"/>
      <c r="F47" s="32"/>
      <c r="G47" s="15"/>
      <c r="H47" s="1"/>
      <c r="K47" s="3"/>
    </row>
    <row r="48" spans="1:11" s="5" customFormat="1" ht="17.25" customHeight="1" x14ac:dyDescent="0.35">
      <c r="A48" s="1"/>
      <c r="B48" s="214" t="s">
        <v>109</v>
      </c>
      <c r="C48" s="215"/>
      <c r="D48" s="215"/>
      <c r="E48" s="16" t="str">
        <f>IF((E46)=0,"NR",(E47/E46))</f>
        <v>NR</v>
      </c>
      <c r="F48" s="37" t="str">
        <f>IF((F46)=0,"NR",(F47/F46))</f>
        <v>NR</v>
      </c>
      <c r="G48" s="15"/>
      <c r="H48" s="17"/>
      <c r="K48" s="3"/>
    </row>
    <row r="49" spans="1:11" s="5" customFormat="1" ht="17.25" customHeight="1" thickBot="1" x14ac:dyDescent="0.4">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4">
      <c r="A50" s="1"/>
      <c r="B50" s="4"/>
      <c r="C50" s="4"/>
      <c r="E50" s="1"/>
      <c r="F50" s="1"/>
      <c r="G50" s="15"/>
      <c r="K50" s="3"/>
    </row>
    <row r="51" spans="1:11" s="5" customFormat="1" ht="20.25" customHeight="1" x14ac:dyDescent="0.35">
      <c r="A51" s="1"/>
      <c r="B51" s="74" t="s">
        <v>134</v>
      </c>
      <c r="C51" s="75" t="s">
        <v>68</v>
      </c>
      <c r="D51" s="75" t="s">
        <v>123</v>
      </c>
      <c r="E51" s="35" t="str">
        <f>IF($D$8&gt;1,$D$8,"")</f>
        <v/>
      </c>
      <c r="F51" s="36" t="str">
        <f>IF($D$8&gt;1,$D$8-1,"")</f>
        <v/>
      </c>
      <c r="G51" s="15"/>
    </row>
    <row r="52" spans="1:11" s="5" customFormat="1" ht="17.25" customHeight="1" x14ac:dyDescent="0.35">
      <c r="A52" s="1"/>
      <c r="B52" s="69" t="s">
        <v>27</v>
      </c>
      <c r="C52" s="70" t="s">
        <v>56</v>
      </c>
      <c r="D52" s="71" t="s">
        <v>127</v>
      </c>
      <c r="E52" s="19"/>
      <c r="F52" s="32"/>
      <c r="G52" s="15"/>
      <c r="H52" s="1"/>
    </row>
    <row r="53" spans="1:11" s="5" customFormat="1" ht="17.25" customHeight="1" x14ac:dyDescent="0.35">
      <c r="A53" s="1"/>
      <c r="B53" s="69" t="s">
        <v>29</v>
      </c>
      <c r="C53" s="70" t="s">
        <v>56</v>
      </c>
      <c r="D53" s="71" t="s">
        <v>30</v>
      </c>
      <c r="E53" s="19"/>
      <c r="F53" s="32"/>
      <c r="G53" s="15"/>
      <c r="H53" s="1"/>
    </row>
    <row r="54" spans="1:11" s="5" customFormat="1" ht="17.25" customHeight="1" x14ac:dyDescent="0.35">
      <c r="A54" s="1"/>
      <c r="B54" s="69" t="s">
        <v>31</v>
      </c>
      <c r="C54" s="70" t="s">
        <v>56</v>
      </c>
      <c r="D54" s="71" t="s">
        <v>32</v>
      </c>
      <c r="E54" s="19"/>
      <c r="F54" s="32"/>
      <c r="G54" s="15"/>
      <c r="H54" s="1"/>
    </row>
    <row r="55" spans="1:11" s="5" customFormat="1" ht="17.25" customHeight="1" x14ac:dyDescent="0.35">
      <c r="A55" s="1"/>
      <c r="B55" s="214" t="s">
        <v>110</v>
      </c>
      <c r="C55" s="215"/>
      <c r="D55" s="215"/>
      <c r="E55" s="16" t="str">
        <f>IF(E53=0,"NR",(E52+E53+E54)/E53)</f>
        <v>NR</v>
      </c>
      <c r="F55" s="37" t="str">
        <f>IF(F53=0,"NR",(F52+F53+F54)/F53)</f>
        <v>NR</v>
      </c>
      <c r="G55" s="15"/>
    </row>
    <row r="56" spans="1:11" s="5" customFormat="1" ht="17.25" customHeight="1" thickBot="1" x14ac:dyDescent="0.4">
      <c r="A56" s="1"/>
      <c r="B56" s="202" t="s">
        <v>135</v>
      </c>
      <c r="C56" s="203"/>
      <c r="D56" s="203"/>
      <c r="E56" s="38" t="str">
        <f>IF((E55)="NR","NR",IF((E55)&lt;1,"Ano","Ne"))</f>
        <v>NR</v>
      </c>
      <c r="F56" s="39" t="str">
        <f>IF((F55)="NR","NR",IF((F55)&lt;1,"Ano","Ne"))</f>
        <v>NR</v>
      </c>
      <c r="G56" s="15"/>
    </row>
    <row r="57" spans="1:11" ht="5.25" customHeight="1" thickBot="1" x14ac:dyDescent="0.4">
      <c r="B57" s="4"/>
      <c r="C57" s="4"/>
      <c r="D57" s="5"/>
    </row>
    <row r="58" spans="1:11" s="5" customFormat="1" ht="20.25" customHeight="1" thickBot="1" x14ac:dyDescent="0.4">
      <c r="A58" s="1"/>
      <c r="B58" s="205" t="s">
        <v>33</v>
      </c>
      <c r="C58" s="206"/>
      <c r="D58" s="207"/>
      <c r="E58" s="34" t="str">
        <f>IF(AND(E49="ANO",F49="Ano",E56="Ano",F56="Ano"),"Ano","Ne")</f>
        <v>Ne</v>
      </c>
      <c r="F58" s="2"/>
      <c r="G58" s="8"/>
    </row>
    <row r="59" spans="1:11" s="5" customFormat="1" ht="15" customHeight="1" thickBot="1" x14ac:dyDescent="0.4">
      <c r="A59" s="1"/>
      <c r="B59" s="4"/>
      <c r="C59" s="4"/>
      <c r="E59" s="3"/>
      <c r="F59" s="2"/>
      <c r="G59" s="4"/>
    </row>
    <row r="60" spans="1:11" s="5" customFormat="1" ht="32.25" customHeight="1" thickBot="1" x14ac:dyDescent="0.4">
      <c r="A60" s="1"/>
      <c r="B60" s="208" t="s">
        <v>136</v>
      </c>
      <c r="C60" s="209"/>
      <c r="D60" s="210"/>
      <c r="E60" s="18"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 x14ac:dyDescent="0.3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35"/>
    <row r="2" spans="1:16373" ht="18" x14ac:dyDescent="0.35">
      <c r="B2" s="22" t="s">
        <v>0</v>
      </c>
      <c r="C2" s="152"/>
    </row>
    <row r="3" spans="1:16373" ht="5.25" customHeight="1" thickBot="1" x14ac:dyDescent="0.4"/>
    <row r="4" spans="1:16373" ht="17.25" customHeight="1" x14ac:dyDescent="0.35">
      <c r="A4" s="7" t="s">
        <v>92</v>
      </c>
      <c r="B4" s="173" t="s">
        <v>99</v>
      </c>
      <c r="C4" s="174"/>
      <c r="D4" s="175"/>
      <c r="E4" s="175"/>
      <c r="F4" s="176"/>
      <c r="G4" s="5"/>
    </row>
    <row r="5" spans="1:16373" ht="17.25" customHeight="1" x14ac:dyDescent="0.35">
      <c r="A5" s="1"/>
      <c r="B5" s="177" t="s">
        <v>1</v>
      </c>
      <c r="C5" s="178"/>
      <c r="D5" s="179"/>
      <c r="E5" s="179"/>
      <c r="F5" s="180"/>
      <c r="G5" s="8"/>
    </row>
    <row r="6" spans="1:16373" ht="17.25" customHeight="1" x14ac:dyDescent="0.35">
      <c r="A6" s="1"/>
      <c r="B6" s="177" t="s">
        <v>2</v>
      </c>
      <c r="C6" s="178"/>
      <c r="D6" s="229"/>
      <c r="E6" s="179"/>
      <c r="F6" s="180"/>
      <c r="G6" s="8"/>
    </row>
    <row r="7" spans="1:16373" ht="17.25" customHeight="1" x14ac:dyDescent="0.35">
      <c r="A7" s="1"/>
      <c r="B7" s="177" t="s">
        <v>3</v>
      </c>
      <c r="C7" s="178"/>
      <c r="D7" s="181"/>
      <c r="E7" s="181"/>
      <c r="F7" s="182"/>
      <c r="G7" s="9"/>
    </row>
    <row r="8" spans="1:16373" ht="17.25" customHeight="1" thickBot="1" x14ac:dyDescent="0.4">
      <c r="A8" s="1"/>
      <c r="B8" s="235" t="s">
        <v>4</v>
      </c>
      <c r="C8" s="236"/>
      <c r="D8" s="187"/>
      <c r="E8" s="187"/>
      <c r="F8" s="188"/>
    </row>
    <row r="9" spans="1:16373" ht="30" customHeight="1" thickBot="1" x14ac:dyDescent="0.4">
      <c r="A9" s="1"/>
      <c r="H9" s="11"/>
    </row>
    <row r="10" spans="1:16373" ht="17.25" customHeight="1" x14ac:dyDescent="0.35">
      <c r="A10" s="1"/>
      <c r="B10" s="173" t="s">
        <v>108</v>
      </c>
      <c r="C10" s="174"/>
      <c r="D10" s="175" t="s">
        <v>78</v>
      </c>
      <c r="E10" s="175"/>
      <c r="F10" s="176"/>
    </row>
    <row r="11" spans="1:16373" s="5" customFormat="1" ht="33" customHeight="1" x14ac:dyDescent="0.35">
      <c r="A11" s="1"/>
      <c r="B11" s="193" t="s">
        <v>286</v>
      </c>
      <c r="C11" s="194"/>
      <c r="D11" s="179" t="s">
        <v>78</v>
      </c>
      <c r="E11" s="179"/>
      <c r="F11" s="180"/>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35">
      <c r="A12" s="1"/>
      <c r="B12" s="177" t="s">
        <v>97</v>
      </c>
      <c r="C12" s="178"/>
      <c r="D12" s="179" t="s">
        <v>78</v>
      </c>
      <c r="E12" s="179"/>
      <c r="F12" s="180"/>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8" customHeight="1" x14ac:dyDescent="0.35">
      <c r="A13" s="1"/>
      <c r="B13" s="177" t="s">
        <v>272</v>
      </c>
      <c r="C13" s="178"/>
      <c r="D13" s="179" t="s">
        <v>78</v>
      </c>
      <c r="E13" s="179"/>
      <c r="F13" s="180"/>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35">
      <c r="A14" s="1"/>
      <c r="B14" s="177" t="s">
        <v>98</v>
      </c>
      <c r="C14" s="178"/>
      <c r="D14" s="237" t="s">
        <v>209</v>
      </c>
      <c r="E14" s="237"/>
      <c r="F14" s="238"/>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4">
      <c r="A15" s="1"/>
      <c r="B15" s="183" t="s">
        <v>141</v>
      </c>
      <c r="C15" s="184"/>
      <c r="D15" s="187" t="s">
        <v>78</v>
      </c>
      <c r="E15" s="187"/>
      <c r="F15" s="188"/>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4">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4">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35">
      <c r="A19" s="7"/>
      <c r="B19" s="173" t="s">
        <v>273</v>
      </c>
      <c r="C19" s="227" t="s">
        <v>68</v>
      </c>
      <c r="D19" s="223" t="s">
        <v>71</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35">
      <c r="A20" s="7"/>
      <c r="B20" s="177"/>
      <c r="C20" s="228"/>
      <c r="D20" s="224"/>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35">
      <c r="A21" s="7"/>
      <c r="B21" s="31" t="s">
        <v>19</v>
      </c>
      <c r="C21" s="12" t="s">
        <v>69</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49999999999999" customHeight="1" x14ac:dyDescent="0.35">
      <c r="A22" s="7"/>
      <c r="B22" s="31" t="s">
        <v>34</v>
      </c>
      <c r="C22" s="12" t="s">
        <v>69</v>
      </c>
      <c r="D22" s="13" t="s">
        <v>295</v>
      </c>
      <c r="E22" s="32"/>
      <c r="F22" s="241" t="s">
        <v>296</v>
      </c>
      <c r="G22" s="24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35">
      <c r="A23" s="7"/>
      <c r="B23" s="31" t="s">
        <v>79</v>
      </c>
      <c r="C23" s="12" t="s">
        <v>69</v>
      </c>
      <c r="D23" s="13" t="s">
        <v>295</v>
      </c>
      <c r="E23" s="32"/>
      <c r="F23" s="241"/>
      <c r="G23" s="24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4">
      <c r="A24" s="7"/>
      <c r="B24" s="220" t="s">
        <v>18</v>
      </c>
      <c r="C24" s="221"/>
      <c r="D24" s="222"/>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4">
      <c r="D25" s="1"/>
      <c r="E25" s="1"/>
    </row>
    <row r="26" spans="1:16373" s="5" customFormat="1" ht="20.25" customHeight="1" x14ac:dyDescent="0.35">
      <c r="A26" s="3"/>
      <c r="B26" s="198" t="s">
        <v>211</v>
      </c>
      <c r="C26" s="223" t="s">
        <v>68</v>
      </c>
      <c r="D26" s="223" t="s">
        <v>71</v>
      </c>
      <c r="E26" s="29" t="str">
        <f>IF(OR(D17="kritéria B,C,D",D17="kritéria B,C,D,E"),"RELEVANTNÍ","NERELEVANTNÍ")</f>
        <v>NERELEVANTNÍ</v>
      </c>
      <c r="F26" s="2"/>
    </row>
    <row r="27" spans="1:16373" s="5" customFormat="1" ht="20.25" customHeight="1" x14ac:dyDescent="0.35">
      <c r="A27" s="3"/>
      <c r="B27" s="199"/>
      <c r="C27" s="224"/>
      <c r="D27" s="224"/>
      <c r="E27" s="30" t="str">
        <f>IF($D$8&gt;1,$D$8,"")</f>
        <v/>
      </c>
      <c r="F27" s="2"/>
    </row>
    <row r="28" spans="1:16373" s="5" customFormat="1" ht="17.25" customHeight="1" x14ac:dyDescent="0.35">
      <c r="A28" s="3"/>
      <c r="B28" s="31" t="s">
        <v>72</v>
      </c>
      <c r="C28" s="12" t="s">
        <v>69</v>
      </c>
      <c r="D28" s="13" t="s">
        <v>9</v>
      </c>
      <c r="E28" s="42"/>
      <c r="F28" s="2"/>
    </row>
    <row r="29" spans="1:16373" s="5" customFormat="1" ht="17.25" customHeight="1" x14ac:dyDescent="0.35">
      <c r="A29" s="3"/>
      <c r="B29" s="31" t="s">
        <v>20</v>
      </c>
      <c r="C29" s="12" t="s">
        <v>69</v>
      </c>
      <c r="D29" s="13" t="s">
        <v>12</v>
      </c>
      <c r="E29" s="42"/>
      <c r="F29" s="2"/>
    </row>
    <row r="30" spans="1:16373" s="5" customFormat="1" ht="17.25" customHeight="1" thickBot="1" x14ac:dyDescent="0.4">
      <c r="A30" s="3"/>
      <c r="B30" s="218" t="s">
        <v>21</v>
      </c>
      <c r="C30" s="219"/>
      <c r="D30" s="219"/>
      <c r="E30" s="33" t="str">
        <f>IF(AND((E29)&gt;0,E28&gt;0),"Ne",(IF((ABS(E29))&gt;((E28-(E29))/2),"Ano","Ne")))</f>
        <v>Ne</v>
      </c>
      <c r="F30" s="2"/>
    </row>
    <row r="31" spans="1:16373" s="5" customFormat="1" ht="10" customHeight="1" thickBot="1" x14ac:dyDescent="0.4">
      <c r="A31" s="3"/>
      <c r="B31" s="2"/>
      <c r="C31" s="10"/>
      <c r="D31" s="3"/>
      <c r="E31" s="3"/>
      <c r="F31" s="2"/>
      <c r="G31" s="4"/>
    </row>
    <row r="32" spans="1:16373" s="5" customFormat="1" ht="20.25" customHeight="1" x14ac:dyDescent="0.35">
      <c r="A32" s="3"/>
      <c r="B32" s="72" t="s">
        <v>130</v>
      </c>
      <c r="C32" s="204" t="s">
        <v>68</v>
      </c>
      <c r="D32" s="204"/>
      <c r="E32" s="29" t="s">
        <v>52</v>
      </c>
      <c r="F32" s="2"/>
      <c r="G32" s="4"/>
    </row>
    <row r="33" spans="1:7" s="5" customFormat="1" ht="17.25" customHeight="1" x14ac:dyDescent="0.35">
      <c r="A33" s="3"/>
      <c r="B33" s="73" t="s">
        <v>297</v>
      </c>
      <c r="C33" s="197" t="s">
        <v>70</v>
      </c>
      <c r="D33" s="197"/>
      <c r="E33" s="40" t="s">
        <v>78</v>
      </c>
      <c r="F33" s="239" t="s">
        <v>299</v>
      </c>
      <c r="G33" s="240"/>
    </row>
    <row r="34" spans="1:7" s="5" customFormat="1" ht="17.25" customHeight="1" x14ac:dyDescent="0.35">
      <c r="A34" s="3"/>
      <c r="B34" s="73" t="s">
        <v>298</v>
      </c>
      <c r="C34" s="197" t="s">
        <v>76</v>
      </c>
      <c r="D34" s="197"/>
      <c r="E34" s="40" t="s">
        <v>78</v>
      </c>
      <c r="F34" s="239"/>
      <c r="G34" s="240"/>
    </row>
    <row r="35" spans="1:7" s="5" customFormat="1" ht="17.25" customHeight="1" thickBot="1" x14ac:dyDescent="0.4">
      <c r="A35" s="3"/>
      <c r="B35" s="202" t="s">
        <v>23</v>
      </c>
      <c r="C35" s="203"/>
      <c r="D35" s="203"/>
      <c r="E35" s="33" t="str">
        <f>IF(OR(E33="Ano",E34="Ano"),"Ano","Ne")</f>
        <v>Ne</v>
      </c>
      <c r="F35" s="2"/>
      <c r="G35" s="4"/>
    </row>
    <row r="36" spans="1:7" s="5" customFormat="1" ht="10" customHeight="1" thickBot="1" x14ac:dyDescent="0.4">
      <c r="A36" s="3"/>
      <c r="B36" s="4"/>
      <c r="C36" s="15"/>
      <c r="E36" s="3"/>
      <c r="F36" s="2"/>
      <c r="G36" s="4"/>
    </row>
    <row r="37" spans="1:7" s="5" customFormat="1" ht="20.25" customHeight="1" x14ac:dyDescent="0.35">
      <c r="A37" s="3"/>
      <c r="B37" s="72" t="s">
        <v>131</v>
      </c>
      <c r="C37" s="204" t="s">
        <v>68</v>
      </c>
      <c r="D37" s="204"/>
      <c r="E37" s="29" t="s">
        <v>52</v>
      </c>
      <c r="F37" s="2"/>
      <c r="G37" s="4"/>
    </row>
    <row r="38" spans="1:7" s="5" customFormat="1" ht="32.25" customHeight="1" x14ac:dyDescent="0.35">
      <c r="A38" s="3"/>
      <c r="B38" s="73" t="s">
        <v>207</v>
      </c>
      <c r="C38" s="197" t="s">
        <v>76</v>
      </c>
      <c r="D38" s="197"/>
      <c r="E38" s="40" t="s">
        <v>78</v>
      </c>
      <c r="F38" s="2"/>
      <c r="G38" s="4"/>
    </row>
    <row r="39" spans="1:7" s="5" customFormat="1" ht="32.25" customHeight="1" x14ac:dyDescent="0.35">
      <c r="A39" s="3"/>
      <c r="B39" s="73" t="s">
        <v>208</v>
      </c>
      <c r="C39" s="197" t="s">
        <v>76</v>
      </c>
      <c r="D39" s="197"/>
      <c r="E39" s="40" t="s">
        <v>78</v>
      </c>
      <c r="F39" s="2"/>
      <c r="G39" s="4"/>
    </row>
    <row r="40" spans="1:7" s="5" customFormat="1" ht="17.25" customHeight="1" thickBot="1" x14ac:dyDescent="0.4">
      <c r="A40" s="3"/>
      <c r="B40" s="202" t="s">
        <v>24</v>
      </c>
      <c r="C40" s="203"/>
      <c r="D40" s="203"/>
      <c r="E40" s="33" t="str">
        <f>IF(OR(E38="Ano",E39="Ano"),"Ano","Ne")</f>
        <v>Ne</v>
      </c>
      <c r="F40" s="2"/>
      <c r="G40" s="4"/>
    </row>
    <row r="41" spans="1:7" s="5" customFormat="1" ht="10" customHeight="1" thickBot="1" x14ac:dyDescent="0.4">
      <c r="A41" s="3"/>
      <c r="B41" s="4"/>
      <c r="C41" s="15"/>
      <c r="E41" s="3"/>
      <c r="F41" s="2"/>
      <c r="G41" s="4"/>
    </row>
    <row r="42" spans="1:7" s="5" customFormat="1" ht="20.25" customHeight="1" thickBot="1" x14ac:dyDescent="0.4">
      <c r="A42" s="3"/>
      <c r="B42" s="211" t="s">
        <v>132</v>
      </c>
      <c r="C42" s="212"/>
      <c r="D42" s="213"/>
      <c r="E42" s="43" t="str">
        <f>IF(OR(D17="kritéria A,C,D,E",D17="kritéria B,C,D,E",D17="kritéria C,D,E"),"RELEVANTNÍ","NERELEVANTNÍ")</f>
        <v>NERELEVANTNÍ</v>
      </c>
      <c r="F42" s="10"/>
      <c r="G42" s="15"/>
    </row>
    <row r="43" spans="1:7" s="5" customFormat="1" ht="5.25" customHeight="1" thickBot="1" x14ac:dyDescent="0.4">
      <c r="A43" s="3"/>
      <c r="B43" s="4"/>
      <c r="C43" s="15"/>
      <c r="E43" s="1"/>
      <c r="F43" s="1"/>
      <c r="G43" s="15"/>
    </row>
    <row r="44" spans="1:7" s="5" customFormat="1" ht="20.25" customHeight="1" x14ac:dyDescent="0.35">
      <c r="A44" s="3"/>
      <c r="B44" s="74" t="s">
        <v>133</v>
      </c>
      <c r="C44" s="75" t="s">
        <v>68</v>
      </c>
      <c r="D44" s="75" t="s">
        <v>123</v>
      </c>
      <c r="E44" s="35" t="str">
        <f>IF($D$8&gt;1,$D$8,"")</f>
        <v/>
      </c>
      <c r="F44" s="36" t="str">
        <f>IF($D$8&gt;1,$D$8-1,"")</f>
        <v/>
      </c>
      <c r="G44" s="15"/>
    </row>
    <row r="45" spans="1:7" s="5" customFormat="1" ht="17.25" customHeight="1" x14ac:dyDescent="0.35">
      <c r="A45" s="3"/>
      <c r="B45" s="69" t="s">
        <v>72</v>
      </c>
      <c r="C45" s="70" t="s">
        <v>69</v>
      </c>
      <c r="D45" s="71" t="s">
        <v>9</v>
      </c>
      <c r="E45" s="41"/>
      <c r="F45" s="42"/>
      <c r="G45" s="15"/>
    </row>
    <row r="46" spans="1:7" s="5" customFormat="1" ht="17.25" customHeight="1" x14ac:dyDescent="0.35">
      <c r="A46" s="3"/>
      <c r="B46" s="69" t="s">
        <v>126</v>
      </c>
      <c r="C46" s="70" t="s">
        <v>69</v>
      </c>
      <c r="D46" s="71" t="s">
        <v>73</v>
      </c>
      <c r="E46" s="41"/>
      <c r="F46" s="42"/>
      <c r="G46" s="15"/>
    </row>
    <row r="47" spans="1:7" s="5" customFormat="1" ht="17.25" customHeight="1" x14ac:dyDescent="0.35">
      <c r="A47" s="3"/>
      <c r="B47" s="214" t="s">
        <v>109</v>
      </c>
      <c r="C47" s="215"/>
      <c r="D47" s="215"/>
      <c r="E47" s="16" t="str">
        <f>IF((E45)=0,"NR",(E46/E45))</f>
        <v>NR</v>
      </c>
      <c r="F47" s="37" t="str">
        <f>IF((F45)=0,"NR",(F46/F45))</f>
        <v>NR</v>
      </c>
      <c r="G47" s="15"/>
    </row>
    <row r="48" spans="1:7" s="5" customFormat="1" ht="17.25" customHeight="1" thickBot="1" x14ac:dyDescent="0.4">
      <c r="A48" s="3"/>
      <c r="B48" s="232" t="s">
        <v>26</v>
      </c>
      <c r="C48" s="233"/>
      <c r="D48" s="234"/>
      <c r="E48" s="38" t="str">
        <f>IF((E45)="0","Ano",IF((E47)&lt;0,"Chyba",IF(E47&gt;7.5,"Ano","Ne")))</f>
        <v>Ano</v>
      </c>
      <c r="F48" s="39" t="str">
        <f>IF((F45)="0","Ano",IF((F47)&lt;0,"Chyba",IF(F47&gt;7.5,"Ano","Ne")))</f>
        <v>Ano</v>
      </c>
      <c r="G48" s="15"/>
    </row>
    <row r="49" spans="1:7" s="5" customFormat="1" ht="5.25" customHeight="1" thickBot="1" x14ac:dyDescent="0.4">
      <c r="A49" s="3"/>
      <c r="B49" s="4"/>
      <c r="C49" s="15"/>
      <c r="E49" s="1"/>
      <c r="F49" s="1"/>
      <c r="G49" s="15"/>
    </row>
    <row r="50" spans="1:7" s="5" customFormat="1" ht="20.25" customHeight="1" x14ac:dyDescent="0.35">
      <c r="A50" s="3"/>
      <c r="B50" s="74" t="s">
        <v>134</v>
      </c>
      <c r="C50" s="75" t="s">
        <v>68</v>
      </c>
      <c r="D50" s="75" t="s">
        <v>123</v>
      </c>
      <c r="E50" s="35" t="str">
        <f>IF($D$8&gt;1,$D$8,"")</f>
        <v/>
      </c>
      <c r="F50" s="36" t="str">
        <f>IF($D$8&gt;1,$D$8-1,"")</f>
        <v/>
      </c>
      <c r="G50" s="15"/>
    </row>
    <row r="51" spans="1:7" s="5" customFormat="1" ht="17.25" customHeight="1" x14ac:dyDescent="0.35">
      <c r="A51" s="3"/>
      <c r="B51" s="69" t="s">
        <v>27</v>
      </c>
      <c r="C51" s="70" t="s">
        <v>56</v>
      </c>
      <c r="D51" s="71" t="s">
        <v>74</v>
      </c>
      <c r="E51" s="41"/>
      <c r="F51" s="42"/>
      <c r="G51" s="15"/>
    </row>
    <row r="52" spans="1:7" s="5" customFormat="1" ht="17.25" customHeight="1" x14ac:dyDescent="0.35">
      <c r="A52" s="3"/>
      <c r="B52" s="69" t="s">
        <v>29</v>
      </c>
      <c r="C52" s="70" t="s">
        <v>56</v>
      </c>
      <c r="D52" s="71" t="s">
        <v>75</v>
      </c>
      <c r="E52" s="41"/>
      <c r="F52" s="42"/>
      <c r="G52" s="15"/>
    </row>
    <row r="53" spans="1:7" s="5" customFormat="1" ht="17.25" customHeight="1" x14ac:dyDescent="0.35">
      <c r="A53" s="3"/>
      <c r="B53" s="69" t="s">
        <v>31</v>
      </c>
      <c r="C53" s="70" t="s">
        <v>56</v>
      </c>
      <c r="D53" s="71" t="s">
        <v>42</v>
      </c>
      <c r="E53" s="41"/>
      <c r="F53" s="42"/>
      <c r="G53" s="15"/>
    </row>
    <row r="54" spans="1:7" s="5" customFormat="1" ht="17.25" customHeight="1" x14ac:dyDescent="0.35">
      <c r="A54" s="3"/>
      <c r="B54" s="214" t="s">
        <v>110</v>
      </c>
      <c r="C54" s="215"/>
      <c r="D54" s="215"/>
      <c r="E54" s="16" t="str">
        <f>IF(E52=0,"NR",(E51+E52+E53)/E52)</f>
        <v>NR</v>
      </c>
      <c r="F54" s="37" t="str">
        <f>IF(F52=0,"NR",(F51+F52+F53)/F52)</f>
        <v>NR</v>
      </c>
      <c r="G54" s="15"/>
    </row>
    <row r="55" spans="1:7" s="5" customFormat="1" ht="17.25" customHeight="1" thickBot="1" x14ac:dyDescent="0.4">
      <c r="A55" s="3"/>
      <c r="B55" s="202" t="s">
        <v>135</v>
      </c>
      <c r="C55" s="203"/>
      <c r="D55" s="203"/>
      <c r="E55" s="38" t="str">
        <f>IF((E54)="NR","NR",IF((E54)&lt;1,"Ano","Ne"))</f>
        <v>NR</v>
      </c>
      <c r="F55" s="39" t="str">
        <f>IF((F54)="NR","NR",IF((F54)&lt;1,"Ano","Ne"))</f>
        <v>NR</v>
      </c>
      <c r="G55" s="15"/>
    </row>
    <row r="56" spans="1:7" ht="5.25" customHeight="1" thickBot="1" x14ac:dyDescent="0.4">
      <c r="B56" s="4"/>
      <c r="C56" s="15"/>
      <c r="D56" s="5"/>
    </row>
    <row r="57" spans="1:7" s="5" customFormat="1" ht="20.25" customHeight="1" thickBot="1" x14ac:dyDescent="0.4">
      <c r="A57" s="3"/>
      <c r="B57" s="230" t="s">
        <v>33</v>
      </c>
      <c r="C57" s="231"/>
      <c r="D57" s="231"/>
      <c r="E57" s="34" t="str">
        <f>IF(AND(E48="ANO",F48="Ano",E55="Ano",F55="Ano"),"Ano","Ne")</f>
        <v>Ne</v>
      </c>
      <c r="F57" s="2"/>
      <c r="G57" s="8"/>
    </row>
    <row r="58" spans="1:7" s="5" customFormat="1" ht="15" customHeight="1" thickBot="1" x14ac:dyDescent="0.4">
      <c r="A58" s="3"/>
      <c r="B58" s="4"/>
      <c r="C58" s="15"/>
      <c r="E58" s="3"/>
      <c r="F58" s="2"/>
      <c r="G58" s="4"/>
    </row>
    <row r="59" spans="1:7" s="5" customFormat="1" ht="32.25" customHeight="1" thickBot="1" x14ac:dyDescent="0.4">
      <c r="A59" s="3"/>
      <c r="B59" s="208" t="s">
        <v>136</v>
      </c>
      <c r="C59" s="209"/>
      <c r="D59" s="210"/>
      <c r="E59" s="18" t="str">
        <f>IF(OR(E24="ANO",E30="Ano",E35="Ano",E40="Ano",E57="Ano"),"Ano","Ne")</f>
        <v>Ne</v>
      </c>
      <c r="F59" s="2"/>
      <c r="G59" s="4"/>
    </row>
    <row r="60" spans="1:7" s="5" customFormat="1" ht="18" customHeight="1" x14ac:dyDescent="0.35">
      <c r="A60" s="3"/>
      <c r="B60" s="2"/>
      <c r="C60" s="10"/>
      <c r="D60" s="3"/>
      <c r="E60" s="3"/>
      <c r="F60" s="2"/>
      <c r="G60" s="4"/>
    </row>
    <row r="61" spans="1:7" s="5" customFormat="1" ht="6" customHeight="1" x14ac:dyDescent="0.35">
      <c r="A61" s="3"/>
      <c r="B61" s="2"/>
      <c r="C61" s="10"/>
      <c r="D61" s="3"/>
      <c r="E61" s="3"/>
      <c r="F61" s="2"/>
      <c r="G61" s="4"/>
    </row>
    <row r="63" spans="1:7" s="5" customFormat="1" ht="21" customHeight="1" x14ac:dyDescent="0.35">
      <c r="A63" s="3"/>
      <c r="B63" s="2"/>
      <c r="C63" s="10"/>
      <c r="D63" s="3"/>
      <c r="E63" s="3"/>
      <c r="F63" s="2"/>
      <c r="G63" s="4"/>
    </row>
    <row r="64" spans="1:7" s="5" customFormat="1" ht="32.25" customHeight="1" x14ac:dyDescent="0.35">
      <c r="A64" s="3"/>
      <c r="B64" s="2"/>
      <c r="C64" s="10"/>
      <c r="D64" s="3"/>
      <c r="E64" s="3"/>
      <c r="F64" s="2"/>
      <c r="G64" s="4"/>
    </row>
  </sheetData>
  <sheetProtection algorithmName="SHA-512" hashValue="L2TqSEF+T/Wm2DRg3aIY7N3vcB0yzVmcuBZThuGuWCFnqykrI2llkVzySsw8OmJRiw+krXv1g9uto/g5lLZG9Q==" saltValue="eDqPvXZjONgLHwvwoc2fhA==" spinCount="100000" sheet="1" objects="1" scenarios="1"/>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 x14ac:dyDescent="0.35"/>
  <cols>
    <col min="1" max="1" width="4.5" style="3" customWidth="1"/>
    <col min="2" max="2" width="60.83203125" style="2" customWidth="1"/>
    <col min="3" max="3" width="8.5" style="10" customWidth="1"/>
    <col min="4" max="4" width="8.5" style="3" customWidth="1"/>
    <col min="5" max="5" width="15.5" style="3" customWidth="1"/>
    <col min="6" max="6" width="15.5" style="2" customWidth="1"/>
    <col min="7" max="7" width="23.83203125" style="4" customWidth="1"/>
    <col min="8" max="11" width="11" style="5"/>
    <col min="12" max="16384" width="11" style="3"/>
  </cols>
  <sheetData>
    <row r="1" spans="1:16382" ht="5.25" customHeight="1" x14ac:dyDescent="0.35"/>
    <row r="2" spans="1:16382" ht="18" x14ac:dyDescent="0.35">
      <c r="B2" s="22" t="s">
        <v>0</v>
      </c>
      <c r="C2" s="152"/>
    </row>
    <row r="3" spans="1:16382" ht="5.25" customHeight="1" thickBot="1" x14ac:dyDescent="0.4"/>
    <row r="4" spans="1:16382" ht="17.25" customHeight="1" x14ac:dyDescent="0.35">
      <c r="A4" s="7" t="s">
        <v>92</v>
      </c>
      <c r="B4" s="173" t="s">
        <v>99</v>
      </c>
      <c r="C4" s="174"/>
      <c r="D4" s="175"/>
      <c r="E4" s="175"/>
      <c r="F4" s="176"/>
      <c r="G4" s="5"/>
    </row>
    <row r="5" spans="1:16382" ht="17.25" customHeight="1" x14ac:dyDescent="0.35">
      <c r="A5" s="1"/>
      <c r="B5" s="177" t="s">
        <v>1</v>
      </c>
      <c r="C5" s="178"/>
      <c r="D5" s="179"/>
      <c r="E5" s="179"/>
      <c r="F5" s="180"/>
      <c r="G5" s="8"/>
    </row>
    <row r="6" spans="1:16382" ht="17.25" customHeight="1" x14ac:dyDescent="0.35">
      <c r="A6" s="1"/>
      <c r="B6" s="177" t="s">
        <v>2</v>
      </c>
      <c r="C6" s="178"/>
      <c r="D6" s="229"/>
      <c r="E6" s="179"/>
      <c r="F6" s="180"/>
      <c r="G6" s="8"/>
    </row>
    <row r="7" spans="1:16382" ht="17.25" customHeight="1" x14ac:dyDescent="0.35">
      <c r="A7" s="1"/>
      <c r="B7" s="177" t="s">
        <v>3</v>
      </c>
      <c r="C7" s="178"/>
      <c r="D7" s="181"/>
      <c r="E7" s="181"/>
      <c r="F7" s="182"/>
      <c r="G7" s="9"/>
    </row>
    <row r="8" spans="1:16382" ht="17.25" customHeight="1" thickBot="1" x14ac:dyDescent="0.4">
      <c r="A8" s="1"/>
      <c r="B8" s="235" t="s">
        <v>4</v>
      </c>
      <c r="C8" s="236"/>
      <c r="D8" s="187"/>
      <c r="E8" s="187"/>
      <c r="F8" s="188"/>
    </row>
    <row r="9" spans="1:16382" ht="10" customHeight="1" thickBot="1" x14ac:dyDescent="0.4">
      <c r="A9" s="1"/>
      <c r="H9" s="11"/>
      <c r="I9" s="3"/>
    </row>
    <row r="10" spans="1:16382" ht="17.25" customHeight="1" x14ac:dyDescent="0.35">
      <c r="A10" s="1"/>
      <c r="B10" s="173" t="s">
        <v>108</v>
      </c>
      <c r="C10" s="174"/>
      <c r="D10" s="175" t="s">
        <v>78</v>
      </c>
      <c r="E10" s="175"/>
      <c r="F10" s="176"/>
      <c r="I10" s="3"/>
    </row>
    <row r="11" spans="1:16382" s="5" customFormat="1" ht="33" customHeight="1" x14ac:dyDescent="0.35">
      <c r="A11" s="1"/>
      <c r="B11" s="193" t="s">
        <v>286</v>
      </c>
      <c r="C11" s="194"/>
      <c r="D11" s="179" t="s">
        <v>78</v>
      </c>
      <c r="E11" s="179"/>
      <c r="F11" s="180"/>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35">
      <c r="A12" s="1"/>
      <c r="B12" s="177" t="s">
        <v>97</v>
      </c>
      <c r="C12" s="178"/>
      <c r="D12" s="179" t="s">
        <v>78</v>
      </c>
      <c r="E12" s="179"/>
      <c r="F12" s="180"/>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8" customHeight="1" x14ac:dyDescent="0.35">
      <c r="A13" s="1"/>
      <c r="B13" s="177" t="s">
        <v>272</v>
      </c>
      <c r="C13" s="178"/>
      <c r="D13" s="179" t="s">
        <v>78</v>
      </c>
      <c r="E13" s="179"/>
      <c r="F13" s="180"/>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35">
      <c r="A14" s="1"/>
      <c r="B14" s="177" t="s">
        <v>98</v>
      </c>
      <c r="C14" s="178"/>
      <c r="D14" s="245" t="s">
        <v>209</v>
      </c>
      <c r="E14" s="246"/>
      <c r="F14" s="247"/>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4">
      <c r="A15" s="1"/>
      <c r="B15" s="183" t="s">
        <v>141</v>
      </c>
      <c r="C15" s="184"/>
      <c r="D15" s="187" t="s">
        <v>78</v>
      </c>
      <c r="E15" s="187"/>
      <c r="F15" s="188"/>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4">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4">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5">
      <c r="A19" s="7"/>
      <c r="B19" s="173" t="s">
        <v>274</v>
      </c>
      <c r="C19" s="227" t="s">
        <v>68</v>
      </c>
      <c r="D19" s="223" t="s">
        <v>71</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35">
      <c r="A20" s="7"/>
      <c r="B20" s="177"/>
      <c r="C20" s="228"/>
      <c r="D20" s="224"/>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35">
      <c r="A21" s="7"/>
      <c r="B21" s="31" t="s">
        <v>19</v>
      </c>
      <c r="C21" s="12" t="s">
        <v>69</v>
      </c>
      <c r="D21" s="153"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35">
      <c r="A22" s="7"/>
      <c r="B22" s="31" t="s">
        <v>34</v>
      </c>
      <c r="C22" s="12" t="s">
        <v>69</v>
      </c>
      <c r="D22" s="13" t="s">
        <v>295</v>
      </c>
      <c r="E22" s="32"/>
      <c r="F22" s="243" t="s">
        <v>296</v>
      </c>
      <c r="G22" s="24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35">
      <c r="A23" s="7"/>
      <c r="B23" s="31" t="s">
        <v>79</v>
      </c>
      <c r="C23" s="12" t="s">
        <v>69</v>
      </c>
      <c r="D23" s="13" t="s">
        <v>295</v>
      </c>
      <c r="E23" s="32"/>
      <c r="F23" s="243"/>
      <c r="G23" s="24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4">
      <c r="A24" s="7"/>
      <c r="B24" s="220" t="s">
        <v>18</v>
      </c>
      <c r="C24" s="221"/>
      <c r="D24" s="222"/>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4">
      <c r="D25" s="1"/>
      <c r="E25" s="1"/>
      <c r="G25" s="15"/>
      <c r="I25" s="3"/>
    </row>
    <row r="26" spans="1:16382" s="5" customFormat="1" ht="20.25" customHeight="1" x14ac:dyDescent="0.35">
      <c r="A26" s="3"/>
      <c r="B26" s="198" t="s">
        <v>212</v>
      </c>
      <c r="C26" s="223" t="s">
        <v>68</v>
      </c>
      <c r="D26" s="223" t="s">
        <v>71</v>
      </c>
      <c r="E26" s="29" t="str">
        <f>IF(OR(D17="kritéria B,C,D",D17="kritéria B,C,D,E"),"RELEVANTNÍ","NERELEVANTNÍ")</f>
        <v>NERELEVANTNÍ</v>
      </c>
      <c r="F26" s="2"/>
      <c r="G26" s="15"/>
      <c r="I26" s="3"/>
    </row>
    <row r="27" spans="1:16382" s="5" customFormat="1" ht="20.25" customHeight="1" x14ac:dyDescent="0.35">
      <c r="A27" s="3"/>
      <c r="B27" s="199"/>
      <c r="C27" s="224"/>
      <c r="D27" s="224"/>
      <c r="E27" s="30" t="str">
        <f>IF($D$8&gt;1,$D$8,"")</f>
        <v/>
      </c>
      <c r="F27" s="2"/>
      <c r="G27" s="15"/>
      <c r="I27" s="3"/>
    </row>
    <row r="28" spans="1:16382" s="5" customFormat="1" ht="17.25" customHeight="1" x14ac:dyDescent="0.35">
      <c r="A28" s="3"/>
      <c r="B28" s="31" t="s">
        <v>72</v>
      </c>
      <c r="C28" s="12" t="s">
        <v>69</v>
      </c>
      <c r="D28" s="71" t="s">
        <v>42</v>
      </c>
      <c r="E28" s="42"/>
      <c r="F28" s="2"/>
      <c r="G28" s="15"/>
      <c r="I28" s="3"/>
    </row>
    <row r="29" spans="1:16382" s="5" customFormat="1" ht="17.25" customHeight="1" x14ac:dyDescent="0.35">
      <c r="A29" s="3"/>
      <c r="B29" s="31" t="s">
        <v>20</v>
      </c>
      <c r="C29" s="12" t="s">
        <v>69</v>
      </c>
      <c r="D29" s="71" t="s">
        <v>46</v>
      </c>
      <c r="E29" s="42"/>
      <c r="F29" s="2"/>
      <c r="G29" s="15"/>
      <c r="I29" s="3"/>
    </row>
    <row r="30" spans="1:16382" s="5" customFormat="1" ht="17.25" customHeight="1" thickBot="1" x14ac:dyDescent="0.4">
      <c r="A30" s="3"/>
      <c r="B30" s="218" t="s">
        <v>21</v>
      </c>
      <c r="C30" s="219"/>
      <c r="D30" s="219"/>
      <c r="E30" s="33" t="str">
        <f>IF(AND((E29)&gt;0,E28&gt;0),"Ne",(IF((ABS(E29))&gt;((E28-(E29))/2),"Ano","Ne")))</f>
        <v>Ne</v>
      </c>
      <c r="F30" s="2"/>
      <c r="G30" s="15"/>
      <c r="I30" s="3"/>
    </row>
    <row r="31" spans="1:16382" s="5" customFormat="1" ht="10" customHeight="1" thickBot="1" x14ac:dyDescent="0.4">
      <c r="A31" s="3"/>
      <c r="B31" s="2"/>
      <c r="C31" s="10"/>
      <c r="D31" s="3"/>
      <c r="E31" s="3"/>
      <c r="F31" s="2"/>
      <c r="G31" s="15"/>
      <c r="I31" s="3"/>
    </row>
    <row r="32" spans="1:16382" s="5" customFormat="1" ht="20.25" customHeight="1" x14ac:dyDescent="0.35">
      <c r="A32" s="3"/>
      <c r="B32" s="72" t="s">
        <v>130</v>
      </c>
      <c r="C32" s="204" t="s">
        <v>68</v>
      </c>
      <c r="D32" s="204"/>
      <c r="E32" s="29" t="s">
        <v>52</v>
      </c>
      <c r="F32" s="2"/>
      <c r="G32" s="4"/>
      <c r="I32" s="3"/>
    </row>
    <row r="33" spans="1:9" s="5" customFormat="1" ht="17.25" customHeight="1" x14ac:dyDescent="0.35">
      <c r="A33" s="3"/>
      <c r="B33" s="73" t="s">
        <v>297</v>
      </c>
      <c r="C33" s="248" t="s">
        <v>70</v>
      </c>
      <c r="D33" s="249"/>
      <c r="E33" s="40" t="s">
        <v>78</v>
      </c>
      <c r="F33" s="239" t="s">
        <v>299</v>
      </c>
      <c r="G33" s="240"/>
      <c r="I33" s="3"/>
    </row>
    <row r="34" spans="1:9" s="5" customFormat="1" ht="23.15" customHeight="1" x14ac:dyDescent="0.35">
      <c r="A34" s="3"/>
      <c r="B34" s="73" t="s">
        <v>298</v>
      </c>
      <c r="C34" s="248" t="s">
        <v>76</v>
      </c>
      <c r="D34" s="249"/>
      <c r="E34" s="40" t="s">
        <v>78</v>
      </c>
      <c r="F34" s="239"/>
      <c r="G34" s="240"/>
      <c r="I34" s="3"/>
    </row>
    <row r="35" spans="1:9" s="5" customFormat="1" ht="17.25" customHeight="1" thickBot="1" x14ac:dyDescent="0.4">
      <c r="A35" s="3"/>
      <c r="B35" s="202" t="s">
        <v>23</v>
      </c>
      <c r="C35" s="203"/>
      <c r="D35" s="203"/>
      <c r="E35" s="33" t="str">
        <f>IF(OR(E33="Ano",E34="Ano"),"Ano","Ne")</f>
        <v>Ne</v>
      </c>
      <c r="F35" s="2"/>
      <c r="G35" s="4"/>
      <c r="I35" s="3"/>
    </row>
    <row r="36" spans="1:9" s="5" customFormat="1" ht="10" customHeight="1" thickBot="1" x14ac:dyDescent="0.4">
      <c r="A36" s="3"/>
      <c r="B36" s="4"/>
      <c r="C36" s="15"/>
      <c r="E36" s="3"/>
      <c r="F36" s="2"/>
      <c r="G36" s="4"/>
      <c r="I36" s="3"/>
    </row>
    <row r="37" spans="1:9" s="5" customFormat="1" ht="20.25" customHeight="1" x14ac:dyDescent="0.35">
      <c r="A37" s="3"/>
      <c r="B37" s="72" t="s">
        <v>131</v>
      </c>
      <c r="C37" s="204" t="s">
        <v>68</v>
      </c>
      <c r="D37" s="204"/>
      <c r="E37" s="29" t="s">
        <v>52</v>
      </c>
      <c r="F37" s="2"/>
      <c r="G37" s="4"/>
      <c r="I37" s="3"/>
    </row>
    <row r="38" spans="1:9" s="5" customFormat="1" ht="32.25" customHeight="1" x14ac:dyDescent="0.35">
      <c r="A38" s="3"/>
      <c r="B38" s="73" t="s">
        <v>207</v>
      </c>
      <c r="C38" s="197" t="s">
        <v>76</v>
      </c>
      <c r="D38" s="197"/>
      <c r="E38" s="40" t="s">
        <v>78</v>
      </c>
      <c r="F38" s="2"/>
      <c r="G38" s="4"/>
      <c r="I38" s="3"/>
    </row>
    <row r="39" spans="1:9" s="5" customFormat="1" ht="32.25" customHeight="1" x14ac:dyDescent="0.35">
      <c r="A39" s="3"/>
      <c r="B39" s="73" t="s">
        <v>208</v>
      </c>
      <c r="C39" s="197" t="s">
        <v>76</v>
      </c>
      <c r="D39" s="197"/>
      <c r="E39" s="40" t="s">
        <v>78</v>
      </c>
      <c r="F39" s="2"/>
      <c r="G39" s="4"/>
      <c r="I39" s="3"/>
    </row>
    <row r="40" spans="1:9" s="5" customFormat="1" ht="17.25" customHeight="1" thickBot="1" x14ac:dyDescent="0.4">
      <c r="A40" s="3"/>
      <c r="B40" s="202" t="s">
        <v>24</v>
      </c>
      <c r="C40" s="203"/>
      <c r="D40" s="203"/>
      <c r="E40" s="33" t="str">
        <f>IF(OR(E38="Ano",E39="Ano"),"Ano","Ne")</f>
        <v>Ne</v>
      </c>
      <c r="F40" s="2"/>
      <c r="G40" s="4"/>
      <c r="I40" s="3"/>
    </row>
    <row r="41" spans="1:9" s="5" customFormat="1" ht="10" customHeight="1" thickBot="1" x14ac:dyDescent="0.4">
      <c r="A41" s="3"/>
      <c r="B41" s="4"/>
      <c r="C41" s="15"/>
      <c r="E41" s="3"/>
      <c r="F41" s="2"/>
      <c r="G41" s="4"/>
      <c r="I41" s="3"/>
    </row>
    <row r="42" spans="1:9" s="5" customFormat="1" ht="20.25" customHeight="1" thickBot="1" x14ac:dyDescent="0.4">
      <c r="A42" s="3"/>
      <c r="B42" s="211" t="s">
        <v>132</v>
      </c>
      <c r="C42" s="212"/>
      <c r="D42" s="213"/>
      <c r="E42" s="43" t="str">
        <f>IF(OR(D17="kritéria A,C,D,E",D17="kritéria B,C,D,E",D17="kritéria C,D,E"),"RELEVANTNÍ","NERELEVANTNÍ")</f>
        <v>NERELEVANTNÍ</v>
      </c>
      <c r="F42" s="10"/>
      <c r="G42" s="15"/>
      <c r="I42" s="3"/>
    </row>
    <row r="43" spans="1:9" s="5" customFormat="1" ht="5.25" customHeight="1" thickBot="1" x14ac:dyDescent="0.4">
      <c r="A43" s="3"/>
      <c r="B43" s="4"/>
      <c r="C43" s="15"/>
      <c r="E43" s="1"/>
      <c r="F43" s="1"/>
      <c r="G43" s="15"/>
      <c r="I43" s="3"/>
    </row>
    <row r="44" spans="1:9" s="5" customFormat="1" ht="20.25" customHeight="1" x14ac:dyDescent="0.35">
      <c r="A44" s="3"/>
      <c r="B44" s="74" t="s">
        <v>133</v>
      </c>
      <c r="C44" s="75" t="s">
        <v>68</v>
      </c>
      <c r="D44" s="75" t="s">
        <v>123</v>
      </c>
      <c r="E44" s="35" t="str">
        <f>IF($D$8&gt;1,$D$8,"")</f>
        <v/>
      </c>
      <c r="F44" s="36" t="str">
        <f>IF($D$8&gt;1,$D$8-1,"")</f>
        <v/>
      </c>
      <c r="G44" s="15"/>
      <c r="I44" s="3"/>
    </row>
    <row r="45" spans="1:9" s="5" customFormat="1" ht="17.25" customHeight="1" x14ac:dyDescent="0.35">
      <c r="A45" s="3"/>
      <c r="B45" s="69" t="s">
        <v>72</v>
      </c>
      <c r="C45" s="70" t="s">
        <v>69</v>
      </c>
      <c r="D45" s="71" t="s">
        <v>42</v>
      </c>
      <c r="E45" s="41"/>
      <c r="F45" s="42"/>
      <c r="G45" s="15"/>
      <c r="I45" s="3"/>
    </row>
    <row r="46" spans="1:9" s="5" customFormat="1" ht="17.25" customHeight="1" x14ac:dyDescent="0.35">
      <c r="A46" s="3"/>
      <c r="B46" s="69" t="s">
        <v>126</v>
      </c>
      <c r="C46" s="70" t="s">
        <v>69</v>
      </c>
      <c r="D46" s="71" t="s">
        <v>77</v>
      </c>
      <c r="E46" s="41"/>
      <c r="F46" s="42"/>
      <c r="G46" s="15"/>
      <c r="I46" s="3"/>
    </row>
    <row r="47" spans="1:9" s="5" customFormat="1" ht="17.25" customHeight="1" x14ac:dyDescent="0.35">
      <c r="A47" s="3"/>
      <c r="B47" s="214" t="s">
        <v>109</v>
      </c>
      <c r="C47" s="215"/>
      <c r="D47" s="215"/>
      <c r="E47" s="16" t="str">
        <f>IF((E45)=0,"NR",(E46/E45))</f>
        <v>NR</v>
      </c>
      <c r="F47" s="37" t="str">
        <f>IF((F45)=0,"NR",(F46/F45))</f>
        <v>NR</v>
      </c>
      <c r="G47" s="15"/>
      <c r="I47" s="3"/>
    </row>
    <row r="48" spans="1:9" s="5" customFormat="1" ht="17.25" customHeight="1" thickBot="1" x14ac:dyDescent="0.4">
      <c r="A48" s="3"/>
      <c r="B48" s="232" t="s">
        <v>26</v>
      </c>
      <c r="C48" s="233"/>
      <c r="D48" s="234"/>
      <c r="E48" s="38" t="str">
        <f>IF((E45)="0","Ano",IF((E47)&lt;0,"Chyba",IF(E47&gt;7.5,"Ano","Ne")))</f>
        <v>Ano</v>
      </c>
      <c r="F48" s="39" t="str">
        <f>IF((F45)="0","Ano",IF((F47)&lt;0,"Chyba",IF(F47&gt;7.5,"Ano","Ne")))</f>
        <v>Ano</v>
      </c>
      <c r="G48" s="15"/>
      <c r="I48" s="3"/>
    </row>
    <row r="49" spans="1:9" s="5" customFormat="1" ht="5.25" customHeight="1" thickBot="1" x14ac:dyDescent="0.4">
      <c r="A49" s="3"/>
      <c r="B49" s="4"/>
      <c r="C49" s="15"/>
      <c r="E49" s="1"/>
      <c r="F49" s="1"/>
      <c r="G49" s="15"/>
      <c r="I49" s="3"/>
    </row>
    <row r="50" spans="1:9" s="5" customFormat="1" ht="20.25" customHeight="1" x14ac:dyDescent="0.35">
      <c r="A50" s="3"/>
      <c r="B50" s="74" t="s">
        <v>134</v>
      </c>
      <c r="C50" s="75" t="s">
        <v>68</v>
      </c>
      <c r="D50" s="75" t="s">
        <v>123</v>
      </c>
      <c r="E50" s="35" t="str">
        <f>IF($D$8&gt;1,$D$8,"")</f>
        <v/>
      </c>
      <c r="F50" s="36" t="str">
        <f>IF($D$8&gt;1,$D$8-1,"")</f>
        <v/>
      </c>
      <c r="G50" s="15"/>
    </row>
    <row r="51" spans="1:9" s="5" customFormat="1" ht="17.25" customHeight="1" x14ac:dyDescent="0.35">
      <c r="A51" s="3"/>
      <c r="B51" s="69" t="s">
        <v>27</v>
      </c>
      <c r="C51" s="70" t="s">
        <v>56</v>
      </c>
      <c r="D51" s="71" t="s">
        <v>64</v>
      </c>
      <c r="E51" s="41"/>
      <c r="F51" s="42"/>
      <c r="G51" s="15"/>
    </row>
    <row r="52" spans="1:9" s="5" customFormat="1" ht="17.25" customHeight="1" x14ac:dyDescent="0.35">
      <c r="A52" s="3"/>
      <c r="B52" s="69" t="s">
        <v>29</v>
      </c>
      <c r="C52" s="70" t="s">
        <v>56</v>
      </c>
      <c r="D52" s="71" t="s">
        <v>65</v>
      </c>
      <c r="E52" s="41"/>
      <c r="F52" s="42"/>
      <c r="G52" s="15"/>
    </row>
    <row r="53" spans="1:9" s="5" customFormat="1" ht="17.25" customHeight="1" x14ac:dyDescent="0.35">
      <c r="A53" s="3"/>
      <c r="B53" s="69" t="s">
        <v>31</v>
      </c>
      <c r="C53" s="70" t="s">
        <v>56</v>
      </c>
      <c r="D53" s="71" t="s">
        <v>66</v>
      </c>
      <c r="E53" s="41"/>
      <c r="F53" s="42"/>
      <c r="G53" s="15"/>
    </row>
    <row r="54" spans="1:9" s="5" customFormat="1" ht="17.25" customHeight="1" x14ac:dyDescent="0.35">
      <c r="A54" s="3"/>
      <c r="B54" s="214" t="s">
        <v>110</v>
      </c>
      <c r="C54" s="215"/>
      <c r="D54" s="215"/>
      <c r="E54" s="16" t="str">
        <f>IF(E52=0,"NR",(E51+E52+E53)/E52)</f>
        <v>NR</v>
      </c>
      <c r="F54" s="37" t="str">
        <f>IF(F52=0,"NR",(F51+F52+F53)/F52)</f>
        <v>NR</v>
      </c>
      <c r="G54" s="15"/>
    </row>
    <row r="55" spans="1:9" s="5" customFormat="1" ht="17.25" customHeight="1" thickBot="1" x14ac:dyDescent="0.4">
      <c r="A55" s="3"/>
      <c r="B55" s="202" t="s">
        <v>135</v>
      </c>
      <c r="C55" s="203"/>
      <c r="D55" s="203"/>
      <c r="E55" s="38" t="str">
        <f>IF((E54)="NR","NR",IF((E54)&lt;1,"Ano","Ne"))</f>
        <v>NR</v>
      </c>
      <c r="F55" s="39" t="str">
        <f>IF((F54)="NR","NR",IF((F54)&lt;1,"Ano","Ne"))</f>
        <v>NR</v>
      </c>
      <c r="G55" s="15"/>
    </row>
    <row r="56" spans="1:9" ht="5.25" customHeight="1" thickBot="1" x14ac:dyDescent="0.4">
      <c r="B56" s="4"/>
      <c r="C56" s="15"/>
      <c r="D56" s="5"/>
    </row>
    <row r="57" spans="1:9" s="5" customFormat="1" ht="20.25" customHeight="1" thickBot="1" x14ac:dyDescent="0.4">
      <c r="A57" s="3"/>
      <c r="B57" s="230" t="s">
        <v>33</v>
      </c>
      <c r="C57" s="231"/>
      <c r="D57" s="231"/>
      <c r="E57" s="34" t="str">
        <f>IF(AND(E48="ANO",F48="Ano",E55="Ano",F55="Ano"),"Ano","Ne")</f>
        <v>Ne</v>
      </c>
      <c r="F57" s="2"/>
      <c r="G57" s="8"/>
    </row>
    <row r="58" spans="1:9" s="5" customFormat="1" ht="15" customHeight="1" thickBot="1" x14ac:dyDescent="0.4">
      <c r="A58" s="3"/>
      <c r="B58" s="4"/>
      <c r="C58" s="15"/>
      <c r="E58" s="3"/>
      <c r="F58" s="2"/>
      <c r="G58" s="4"/>
    </row>
    <row r="59" spans="1:9" s="5" customFormat="1" ht="32.25" customHeight="1" thickBot="1" x14ac:dyDescent="0.4">
      <c r="A59" s="3"/>
      <c r="B59" s="208" t="s">
        <v>136</v>
      </c>
      <c r="C59" s="209"/>
      <c r="D59" s="210"/>
      <c r="E59" s="18" t="str">
        <f>IF(OR(E24="ANO",E30="Ano",E35="Ano",E40="Ano",E57="Ano"),"Ano","Ne")</f>
        <v>Ne</v>
      </c>
      <c r="F59" s="2"/>
      <c r="G59" s="4"/>
    </row>
    <row r="60" spans="1:9" s="5" customFormat="1" ht="18" customHeight="1" x14ac:dyDescent="0.35">
      <c r="A60" s="3"/>
      <c r="B60" s="2"/>
      <c r="C60" s="10"/>
      <c r="D60" s="3"/>
      <c r="E60" s="3"/>
      <c r="F60" s="2"/>
      <c r="G60" s="4"/>
    </row>
    <row r="61" spans="1:9" s="5" customFormat="1" ht="6" customHeight="1" x14ac:dyDescent="0.35">
      <c r="A61" s="3"/>
      <c r="B61" s="2"/>
      <c r="C61" s="10"/>
      <c r="D61" s="3"/>
      <c r="E61" s="3"/>
      <c r="F61" s="2"/>
      <c r="G61" s="4"/>
    </row>
    <row r="63" spans="1:9" s="5" customFormat="1" ht="21" customHeight="1" x14ac:dyDescent="0.35">
      <c r="A63" s="3"/>
      <c r="B63" s="2"/>
      <c r="C63" s="10"/>
      <c r="D63" s="3"/>
      <c r="E63" s="3"/>
      <c r="F63" s="2"/>
      <c r="G63" s="4"/>
    </row>
    <row r="64" spans="1:9" s="5" customFormat="1" ht="32.25" customHeight="1" x14ac:dyDescent="0.35">
      <c r="A64" s="3"/>
      <c r="B64" s="2"/>
      <c r="C64" s="10"/>
      <c r="D64" s="3"/>
      <c r="E64" s="3"/>
      <c r="F64" s="2"/>
      <c r="G64" s="4"/>
    </row>
  </sheetData>
  <sheetProtection algorithmName="SHA-512" hashValue="9OOxs3vCqi9bn7D60ez0v0fManZOYt37qj5ilKZkawBlqe4kQxZo8chiBrLi/LXDuwIng3V12cQ8W23yYDP6Ow==" saltValue="UNhn/+qhwQphtk6pVTUOdA==" spinCount="100000" sheet="1" objects="1" scenarios="1"/>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5.3320312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35"/>
    <row r="2" spans="1:11" ht="18" x14ac:dyDescent="0.35">
      <c r="B2" s="22" t="s">
        <v>0</v>
      </c>
      <c r="C2" s="6"/>
    </row>
    <row r="3" spans="1:11" ht="5.25" customHeight="1" thickBot="1" x14ac:dyDescent="0.4"/>
    <row r="4" spans="1:11" ht="17.25" customHeight="1" x14ac:dyDescent="0.35">
      <c r="A4" s="7" t="s">
        <v>92</v>
      </c>
      <c r="B4" s="173" t="s">
        <v>99</v>
      </c>
      <c r="C4" s="174"/>
      <c r="D4" s="175"/>
      <c r="E4" s="175"/>
      <c r="F4" s="176"/>
      <c r="G4" s="5"/>
    </row>
    <row r="5" spans="1:11" ht="17.25" customHeight="1" x14ac:dyDescent="0.35">
      <c r="B5" s="177" t="s">
        <v>1</v>
      </c>
      <c r="C5" s="178"/>
      <c r="D5" s="179"/>
      <c r="E5" s="179"/>
      <c r="F5" s="180"/>
      <c r="G5" s="8"/>
    </row>
    <row r="6" spans="1:11" ht="17.25" customHeight="1" x14ac:dyDescent="0.35">
      <c r="B6" s="177" t="s">
        <v>2</v>
      </c>
      <c r="C6" s="178"/>
      <c r="D6" s="179"/>
      <c r="E6" s="179"/>
      <c r="F6" s="180"/>
      <c r="G6" s="8"/>
    </row>
    <row r="7" spans="1:11" ht="17.25" customHeight="1" x14ac:dyDescent="0.35">
      <c r="B7" s="177" t="s">
        <v>3</v>
      </c>
      <c r="C7" s="178"/>
      <c r="D7" s="181"/>
      <c r="E7" s="181"/>
      <c r="F7" s="182"/>
      <c r="G7" s="9"/>
    </row>
    <row r="8" spans="1:11" ht="17.25" customHeight="1" thickBot="1" x14ac:dyDescent="0.4">
      <c r="B8" s="183" t="s">
        <v>4</v>
      </c>
      <c r="C8" s="184"/>
      <c r="D8" s="185"/>
      <c r="E8" s="185"/>
      <c r="F8" s="186"/>
    </row>
    <row r="9" spans="1:11" ht="10" customHeight="1" thickBot="1" x14ac:dyDescent="0.4">
      <c r="C9" s="10"/>
      <c r="J9" s="11"/>
      <c r="K9" s="3"/>
    </row>
    <row r="10" spans="1:11" ht="17.25" customHeight="1" x14ac:dyDescent="0.35">
      <c r="B10" s="173" t="s">
        <v>108</v>
      </c>
      <c r="C10" s="174"/>
      <c r="D10" s="175" t="s">
        <v>78</v>
      </c>
      <c r="E10" s="175"/>
      <c r="F10" s="176"/>
      <c r="K10" s="3"/>
    </row>
    <row r="11" spans="1:11" ht="33" customHeight="1" x14ac:dyDescent="0.35">
      <c r="B11" s="193" t="s">
        <v>286</v>
      </c>
      <c r="C11" s="194"/>
      <c r="D11" s="179" t="s">
        <v>78</v>
      </c>
      <c r="E11" s="179"/>
      <c r="F11" s="180"/>
      <c r="K11" s="3"/>
    </row>
    <row r="12" spans="1:11" ht="17.25" customHeight="1" x14ac:dyDescent="0.35">
      <c r="B12" s="177" t="s">
        <v>97</v>
      </c>
      <c r="C12" s="178"/>
      <c r="D12" s="179" t="s">
        <v>78</v>
      </c>
      <c r="E12" s="179"/>
      <c r="F12" s="180"/>
      <c r="K12" s="3"/>
    </row>
    <row r="13" spans="1:11" ht="34" customHeight="1" x14ac:dyDescent="0.35">
      <c r="B13" s="177" t="s">
        <v>272</v>
      </c>
      <c r="C13" s="178"/>
      <c r="D13" s="179" t="s">
        <v>78</v>
      </c>
      <c r="E13" s="179"/>
      <c r="F13" s="180"/>
      <c r="K13" s="3"/>
    </row>
    <row r="14" spans="1:11" ht="17.25" customHeight="1" x14ac:dyDescent="0.35">
      <c r="B14" s="177" t="s">
        <v>98</v>
      </c>
      <c r="C14" s="178"/>
      <c r="D14" s="179" t="s">
        <v>209</v>
      </c>
      <c r="E14" s="179"/>
      <c r="F14" s="180"/>
      <c r="K14" s="3"/>
    </row>
    <row r="15" spans="1:11" ht="33" customHeight="1" thickBot="1" x14ac:dyDescent="0.4">
      <c r="B15" s="183" t="s">
        <v>141</v>
      </c>
      <c r="C15" s="184"/>
      <c r="D15" s="187" t="s">
        <v>78</v>
      </c>
      <c r="E15" s="187"/>
      <c r="F15" s="188"/>
      <c r="K15" s="3"/>
    </row>
    <row r="16" spans="1:11" ht="20.25" customHeight="1" thickBot="1" x14ac:dyDescent="0.4">
      <c r="K16" s="3"/>
    </row>
    <row r="17" spans="1:1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4">
      <c r="K18" s="3"/>
    </row>
    <row r="19" spans="1:11" ht="20.25" customHeight="1" x14ac:dyDescent="0.35">
      <c r="B19" s="173" t="s">
        <v>289</v>
      </c>
      <c r="C19" s="227" t="s">
        <v>68</v>
      </c>
      <c r="D19" s="223" t="s">
        <v>71</v>
      </c>
      <c r="E19" s="29" t="str">
        <f>IF(OR(D17="kritéria A,C,D,E",D17="kritéria A,C,D"),"RELEVANTNÍ","NERELEVANTNÍ")</f>
        <v>NERELEVANTNÍ</v>
      </c>
      <c r="K19" s="3"/>
    </row>
    <row r="20" spans="1:11" s="6" customFormat="1" ht="20.25" customHeight="1" x14ac:dyDescent="0.35">
      <c r="A20" s="1"/>
      <c r="B20" s="177"/>
      <c r="C20" s="228"/>
      <c r="D20" s="224"/>
      <c r="E20" s="30" t="str">
        <f>IF($D$8&gt;1,$D$8,"")</f>
        <v/>
      </c>
    </row>
    <row r="21" spans="1:11" s="6" customFormat="1" ht="30" customHeight="1" x14ac:dyDescent="0.35">
      <c r="A21" s="1"/>
      <c r="B21" s="31" t="s">
        <v>19</v>
      </c>
      <c r="C21" s="250" t="s">
        <v>243</v>
      </c>
      <c r="D21" s="251"/>
      <c r="E21" s="32"/>
    </row>
    <row r="22" spans="1:11" ht="17.25" customHeight="1" x14ac:dyDescent="0.35">
      <c r="B22" s="31" t="s">
        <v>34</v>
      </c>
      <c r="C22" s="250" t="s">
        <v>242</v>
      </c>
      <c r="D22" s="251"/>
      <c r="E22" s="32"/>
      <c r="K22" s="3"/>
    </row>
    <row r="23" spans="1:11" ht="17.25" customHeight="1" x14ac:dyDescent="0.35">
      <c r="B23" s="31" t="s">
        <v>79</v>
      </c>
      <c r="C23" s="250" t="s">
        <v>275</v>
      </c>
      <c r="D23" s="251"/>
      <c r="E23" s="32"/>
      <c r="K23" s="3"/>
    </row>
    <row r="24" spans="1:11" ht="17.25" customHeight="1" thickBot="1" x14ac:dyDescent="0.4">
      <c r="B24" s="220" t="s">
        <v>18</v>
      </c>
      <c r="C24" s="221"/>
      <c r="D24" s="222"/>
      <c r="E24" s="33" t="str">
        <f>IF(E21&lt;((E22+E23)/2),"Ano","Ne")</f>
        <v>Ne</v>
      </c>
      <c r="K24" s="3"/>
    </row>
    <row r="25" spans="1:11" ht="10" customHeight="1" thickBot="1" x14ac:dyDescent="0.4">
      <c r="D25" s="1"/>
      <c r="E25" s="1"/>
      <c r="K25" s="3"/>
    </row>
    <row r="26" spans="1:11" s="5" customFormat="1" ht="20.25" customHeight="1" x14ac:dyDescent="0.35">
      <c r="A26" s="1"/>
      <c r="B26" s="225" t="s">
        <v>290</v>
      </c>
      <c r="C26" s="223" t="s">
        <v>68</v>
      </c>
      <c r="D26" s="223" t="s">
        <v>71</v>
      </c>
      <c r="E26" s="29" t="str">
        <f>IF(OR(D17="kritéria B,C,D,E",D17="kritéria B,C,D"),"RELEVANTNÍ","NERELEVANTNÍ")</f>
        <v>NERELEVANTNÍ</v>
      </c>
      <c r="F26" s="2"/>
      <c r="G26" s="4"/>
      <c r="K26" s="3"/>
    </row>
    <row r="27" spans="1:11" s="5" customFormat="1" ht="20.25" customHeight="1" x14ac:dyDescent="0.35">
      <c r="A27" s="1"/>
      <c r="B27" s="226"/>
      <c r="C27" s="224"/>
      <c r="D27" s="224"/>
      <c r="E27" s="30" t="str">
        <f>IF($D$8&gt;1,$D$8,"")</f>
        <v/>
      </c>
      <c r="F27" s="2"/>
      <c r="G27" s="4"/>
      <c r="K27" s="3"/>
    </row>
    <row r="28" spans="1:11" s="5" customFormat="1" ht="28" customHeight="1" x14ac:dyDescent="0.35">
      <c r="A28" s="1"/>
      <c r="B28" s="31" t="s">
        <v>19</v>
      </c>
      <c r="C28" s="250" t="s">
        <v>243</v>
      </c>
      <c r="D28" s="251"/>
      <c r="E28" s="32"/>
      <c r="F28" s="2"/>
      <c r="G28" s="4"/>
      <c r="K28" s="3"/>
    </row>
    <row r="29" spans="1:11" s="5" customFormat="1" ht="17.25" customHeight="1" x14ac:dyDescent="0.35">
      <c r="A29" s="1"/>
      <c r="B29" s="31" t="s">
        <v>14</v>
      </c>
      <c r="C29" s="250" t="s">
        <v>276</v>
      </c>
      <c r="D29" s="251"/>
      <c r="E29" s="32"/>
      <c r="F29" s="2"/>
      <c r="G29" s="4"/>
      <c r="K29" s="3"/>
    </row>
    <row r="30" spans="1:11" s="5" customFormat="1" ht="17.25" customHeight="1" x14ac:dyDescent="0.35">
      <c r="A30" s="1"/>
      <c r="B30" s="31" t="s">
        <v>16</v>
      </c>
      <c r="C30" s="250" t="s">
        <v>277</v>
      </c>
      <c r="D30" s="251"/>
      <c r="E30" s="32"/>
      <c r="F30" s="2"/>
      <c r="G30" s="4"/>
      <c r="K30" s="3"/>
    </row>
    <row r="31" spans="1:11" s="5" customFormat="1" ht="17.25" customHeight="1" thickBot="1" x14ac:dyDescent="0.4">
      <c r="A31" s="1"/>
      <c r="B31" s="218" t="s">
        <v>21</v>
      </c>
      <c r="C31" s="219"/>
      <c r="D31" s="219"/>
      <c r="E31" s="33" t="str">
        <f>IF(AND((E29+E30)&gt;0,E28&gt;0),"Ne",(IF((ABS(E29+E30))&gt;((E28-(E29+E30))/2),"Ano","Ne")))</f>
        <v>Ne</v>
      </c>
      <c r="F31" s="2"/>
      <c r="G31" s="4"/>
      <c r="K31" s="3"/>
    </row>
    <row r="32" spans="1:11" s="5" customFormat="1" ht="10" customHeight="1" thickBot="1" x14ac:dyDescent="0.4">
      <c r="A32" s="1"/>
      <c r="B32" s="2"/>
      <c r="C32" s="2"/>
      <c r="D32" s="3"/>
      <c r="E32" s="3"/>
      <c r="F32" s="2"/>
      <c r="G32" s="4"/>
      <c r="K32" s="3"/>
    </row>
    <row r="33" spans="1:11" s="5" customFormat="1" ht="20.25" customHeight="1" x14ac:dyDescent="0.35">
      <c r="A33" s="1"/>
      <c r="B33" s="72" t="s">
        <v>130</v>
      </c>
      <c r="C33" s="204" t="s">
        <v>68</v>
      </c>
      <c r="D33" s="204"/>
      <c r="E33" s="29" t="s">
        <v>52</v>
      </c>
      <c r="F33" s="2"/>
      <c r="G33" s="4"/>
      <c r="K33" s="3"/>
    </row>
    <row r="34" spans="1:11" s="5" customFormat="1" ht="17.25" customHeight="1" x14ac:dyDescent="0.35">
      <c r="A34" s="1"/>
      <c r="B34" s="73" t="s">
        <v>22</v>
      </c>
      <c r="C34" s="197" t="s">
        <v>70</v>
      </c>
      <c r="D34" s="197"/>
      <c r="E34" s="40" t="s">
        <v>78</v>
      </c>
      <c r="F34" s="239" t="s">
        <v>299</v>
      </c>
      <c r="G34" s="240"/>
      <c r="K34" s="3"/>
    </row>
    <row r="35" spans="1:11" s="5" customFormat="1" ht="17.25" customHeight="1" x14ac:dyDescent="0.35">
      <c r="A35" s="1"/>
      <c r="B35" s="73" t="s">
        <v>206</v>
      </c>
      <c r="C35" s="197" t="s">
        <v>76</v>
      </c>
      <c r="D35" s="197"/>
      <c r="E35" s="40" t="s">
        <v>78</v>
      </c>
      <c r="F35" s="239"/>
      <c r="G35" s="240"/>
      <c r="K35" s="3"/>
    </row>
    <row r="36" spans="1:11" s="5" customFormat="1" ht="17.25" customHeight="1" thickBot="1" x14ac:dyDescent="0.4">
      <c r="A36" s="1"/>
      <c r="B36" s="202" t="s">
        <v>23</v>
      </c>
      <c r="C36" s="203"/>
      <c r="D36" s="203"/>
      <c r="E36" s="33"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72" t="s">
        <v>131</v>
      </c>
      <c r="C38" s="204" t="s">
        <v>68</v>
      </c>
      <c r="D38" s="204"/>
      <c r="E38" s="29" t="s">
        <v>52</v>
      </c>
      <c r="F38" s="2"/>
      <c r="G38" s="4"/>
      <c r="K38" s="3"/>
    </row>
    <row r="39" spans="1:11" s="5" customFormat="1" ht="32.25" customHeight="1" x14ac:dyDescent="0.35">
      <c r="A39" s="1"/>
      <c r="B39" s="73" t="s">
        <v>207</v>
      </c>
      <c r="C39" s="197" t="s">
        <v>76</v>
      </c>
      <c r="D39" s="197"/>
      <c r="E39" s="40" t="s">
        <v>78</v>
      </c>
      <c r="F39" s="2"/>
      <c r="G39" s="4"/>
      <c r="K39" s="3"/>
    </row>
    <row r="40" spans="1:11" s="5" customFormat="1" ht="32.25" customHeight="1" x14ac:dyDescent="0.35">
      <c r="A40" s="1"/>
      <c r="B40" s="73" t="s">
        <v>208</v>
      </c>
      <c r="C40" s="197" t="s">
        <v>76</v>
      </c>
      <c r="D40" s="197"/>
      <c r="E40" s="40" t="s">
        <v>78</v>
      </c>
      <c r="F40" s="2"/>
      <c r="G40" s="4"/>
      <c r="K40" s="3"/>
    </row>
    <row r="41" spans="1:11" s="5" customFormat="1" ht="17.25" customHeight="1" thickBot="1" x14ac:dyDescent="0.4">
      <c r="A41" s="1"/>
      <c r="B41" s="202" t="s">
        <v>24</v>
      </c>
      <c r="C41" s="203"/>
      <c r="D41" s="203"/>
      <c r="E41" s="33"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4">
      <c r="A44" s="1"/>
      <c r="B44" s="4"/>
      <c r="C44" s="4"/>
      <c r="E44" s="1"/>
      <c r="F44" s="1"/>
      <c r="G44" s="15"/>
      <c r="K44" s="3"/>
    </row>
    <row r="45" spans="1:11" s="5" customFormat="1" ht="20.25" customHeight="1" x14ac:dyDescent="0.35">
      <c r="A45" s="1"/>
      <c r="B45" s="74" t="s">
        <v>133</v>
      </c>
      <c r="C45" s="75" t="s">
        <v>68</v>
      </c>
      <c r="D45" s="75" t="s">
        <v>123</v>
      </c>
      <c r="E45" s="35" t="str">
        <f>IF($D$8&gt;1,$D$8,"")</f>
        <v/>
      </c>
      <c r="F45" s="36" t="str">
        <f>IF($D$8&gt;1,$D$8-1,"")</f>
        <v/>
      </c>
      <c r="G45" s="15"/>
      <c r="K45" s="3"/>
    </row>
    <row r="46" spans="1:11" s="5" customFormat="1" ht="28" customHeight="1" x14ac:dyDescent="0.35">
      <c r="A46" s="1"/>
      <c r="B46" s="69" t="s">
        <v>19</v>
      </c>
      <c r="C46" s="250" t="s">
        <v>243</v>
      </c>
      <c r="D46" s="251"/>
      <c r="E46" s="19"/>
      <c r="F46" s="32"/>
      <c r="G46" s="15"/>
      <c r="H46" s="1"/>
      <c r="K46" s="3"/>
    </row>
    <row r="47" spans="1:11" s="5" customFormat="1" ht="26.15" customHeight="1" x14ac:dyDescent="0.35">
      <c r="A47" s="1"/>
      <c r="B47" s="69" t="s">
        <v>126</v>
      </c>
      <c r="C47" s="216" t="s">
        <v>261</v>
      </c>
      <c r="D47" s="217"/>
      <c r="E47" s="19"/>
      <c r="F47" s="32"/>
      <c r="G47" s="15"/>
      <c r="H47" s="1"/>
      <c r="K47" s="3"/>
    </row>
    <row r="48" spans="1:11" s="5" customFormat="1" ht="17.25" customHeight="1" x14ac:dyDescent="0.35">
      <c r="A48" s="1"/>
      <c r="B48" s="214" t="s">
        <v>109</v>
      </c>
      <c r="C48" s="215"/>
      <c r="D48" s="215"/>
      <c r="E48" s="16" t="str">
        <f>IF((E46)=0,"NR",(E47/E46))</f>
        <v>NR</v>
      </c>
      <c r="F48" s="37" t="str">
        <f>IF((F46)=0,"NR",(F47/F46))</f>
        <v>NR</v>
      </c>
      <c r="G48" s="15"/>
      <c r="H48" s="17"/>
      <c r="K48" s="3"/>
    </row>
    <row r="49" spans="1:11" s="5" customFormat="1" ht="17.25" customHeight="1" thickBot="1" x14ac:dyDescent="0.4">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4">
      <c r="A50" s="1"/>
      <c r="B50" s="4"/>
      <c r="C50" s="4"/>
      <c r="E50" s="1"/>
      <c r="F50" s="1"/>
      <c r="G50" s="15"/>
      <c r="K50" s="3"/>
    </row>
    <row r="51" spans="1:11" s="5" customFormat="1" ht="20.25" customHeight="1" x14ac:dyDescent="0.35">
      <c r="A51" s="1"/>
      <c r="B51" s="74" t="s">
        <v>134</v>
      </c>
      <c r="C51" s="75" t="s">
        <v>68</v>
      </c>
      <c r="D51" s="75" t="s">
        <v>123</v>
      </c>
      <c r="E51" s="35" t="str">
        <f>IF($D$8&gt;1,$D$8,"")</f>
        <v/>
      </c>
      <c r="F51" s="36" t="str">
        <f>IF($D$8&gt;1,$D$8-1,"")</f>
        <v/>
      </c>
      <c r="G51" s="15"/>
    </row>
    <row r="52" spans="1:11" s="5" customFormat="1" ht="17.25" customHeight="1" x14ac:dyDescent="0.35">
      <c r="A52" s="1"/>
      <c r="B52" s="69" t="s">
        <v>27</v>
      </c>
      <c r="C52" s="216" t="s">
        <v>253</v>
      </c>
      <c r="D52" s="217"/>
      <c r="E52" s="19"/>
      <c r="F52" s="32"/>
      <c r="G52" s="15"/>
      <c r="H52" s="1"/>
    </row>
    <row r="53" spans="1:11" s="5" customFormat="1" ht="17.25" customHeight="1" x14ac:dyDescent="0.35">
      <c r="A53" s="1"/>
      <c r="B53" s="69" t="s">
        <v>29</v>
      </c>
      <c r="C53" s="216" t="s">
        <v>258</v>
      </c>
      <c r="D53" s="217"/>
      <c r="E53" s="19"/>
      <c r="F53" s="32"/>
      <c r="G53" s="15"/>
      <c r="H53" s="1"/>
    </row>
    <row r="54" spans="1:11" s="5" customFormat="1" ht="17.25" customHeight="1" x14ac:dyDescent="0.35">
      <c r="A54" s="1"/>
      <c r="B54" s="69" t="s">
        <v>31</v>
      </c>
      <c r="C54" s="216" t="s">
        <v>257</v>
      </c>
      <c r="D54" s="217"/>
      <c r="E54" s="19"/>
      <c r="F54" s="32"/>
      <c r="G54" s="15"/>
      <c r="H54" s="1"/>
    </row>
    <row r="55" spans="1:11" s="5" customFormat="1" ht="17.25" customHeight="1" x14ac:dyDescent="0.35">
      <c r="A55" s="1"/>
      <c r="B55" s="214" t="s">
        <v>110</v>
      </c>
      <c r="C55" s="215"/>
      <c r="D55" s="215"/>
      <c r="E55" s="16" t="str">
        <f>IF(E53=0,"NR",(E52+E53+E54)/E53)</f>
        <v>NR</v>
      </c>
      <c r="F55" s="37" t="str">
        <f>IF(F53=0,"NR",(F52+F53+F54)/F53)</f>
        <v>NR</v>
      </c>
      <c r="G55" s="15"/>
    </row>
    <row r="56" spans="1:11" s="5" customFormat="1" ht="17.25" customHeight="1" thickBot="1" x14ac:dyDescent="0.4">
      <c r="A56" s="1"/>
      <c r="B56" s="202" t="s">
        <v>135</v>
      </c>
      <c r="C56" s="203"/>
      <c r="D56" s="203"/>
      <c r="E56" s="38" t="str">
        <f>IF((E55)="NR","NR",IF((E55)&lt;1,"Ano","Ne"))</f>
        <v>NR</v>
      </c>
      <c r="F56" s="39" t="str">
        <f>IF((F55)="NR","NR",IF((F55)&lt;1,"Ano","Ne"))</f>
        <v>NR</v>
      </c>
      <c r="G56" s="15"/>
    </row>
    <row r="57" spans="1:11" ht="5.25" customHeight="1" thickBot="1" x14ac:dyDescent="0.4">
      <c r="B57" s="4"/>
      <c r="C57" s="4"/>
      <c r="D57" s="5"/>
    </row>
    <row r="58" spans="1:11" s="5" customFormat="1" ht="20.25" customHeight="1" thickBot="1" x14ac:dyDescent="0.4">
      <c r="A58" s="1"/>
      <c r="B58" s="205" t="s">
        <v>33</v>
      </c>
      <c r="C58" s="206"/>
      <c r="D58" s="207"/>
      <c r="E58" s="34" t="str">
        <f>IF(AND(E49="ANO",F49="Ano",E56="Ano",F56="Ano"),"Ano","Ne")</f>
        <v>Ne</v>
      </c>
      <c r="F58" s="2"/>
      <c r="G58" s="8"/>
    </row>
    <row r="59" spans="1:11" s="5" customFormat="1" ht="15" customHeight="1" thickBot="1" x14ac:dyDescent="0.4">
      <c r="A59" s="1"/>
      <c r="B59" s="4"/>
      <c r="C59" s="4"/>
      <c r="E59" s="3"/>
      <c r="F59" s="2"/>
      <c r="G59" s="4"/>
    </row>
    <row r="60" spans="1:11" s="5" customFormat="1" ht="32.25" customHeight="1" thickBot="1" x14ac:dyDescent="0.4">
      <c r="A60" s="1"/>
      <c r="B60" s="208" t="s">
        <v>136</v>
      </c>
      <c r="C60" s="209"/>
      <c r="D60" s="210"/>
      <c r="E60" s="18"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 x14ac:dyDescent="0.35"/>
  <cols>
    <col min="1" max="1" width="4.5" style="1" customWidth="1"/>
    <col min="2" max="2" width="58.5" style="2" customWidth="1"/>
    <col min="3" max="3" width="8.5" style="2" customWidth="1"/>
    <col min="4" max="4" width="13.58203125" style="3" customWidth="1"/>
    <col min="5" max="5" width="15.5" style="3" customWidth="1"/>
    <col min="6" max="6" width="15.5" style="2" customWidth="1"/>
    <col min="7" max="7" width="22.08203125" style="4" customWidth="1"/>
    <col min="8" max="13" width="11" style="5"/>
    <col min="14" max="16384" width="11" style="3"/>
  </cols>
  <sheetData>
    <row r="1" spans="1:11" ht="5.25" customHeight="1" x14ac:dyDescent="0.35"/>
    <row r="2" spans="1:11" ht="18" x14ac:dyDescent="0.35">
      <c r="B2" s="22" t="s">
        <v>0</v>
      </c>
      <c r="C2" s="6"/>
    </row>
    <row r="3" spans="1:11" ht="5.25" customHeight="1" thickBot="1" x14ac:dyDescent="0.4"/>
    <row r="4" spans="1:11" ht="17.25" customHeight="1" x14ac:dyDescent="0.35">
      <c r="A4" s="7" t="s">
        <v>92</v>
      </c>
      <c r="B4" s="173" t="s">
        <v>99</v>
      </c>
      <c r="C4" s="174"/>
      <c r="D4" s="175"/>
      <c r="E4" s="175"/>
      <c r="F4" s="176"/>
      <c r="G4" s="5"/>
    </row>
    <row r="5" spans="1:11" ht="17.25" customHeight="1" x14ac:dyDescent="0.35">
      <c r="B5" s="177" t="s">
        <v>1</v>
      </c>
      <c r="C5" s="178"/>
      <c r="D5" s="179"/>
      <c r="E5" s="179"/>
      <c r="F5" s="180"/>
      <c r="G5" s="8"/>
    </row>
    <row r="6" spans="1:11" ht="17.25" customHeight="1" x14ac:dyDescent="0.35">
      <c r="B6" s="177" t="s">
        <v>2</v>
      </c>
      <c r="C6" s="178"/>
      <c r="D6" s="179"/>
      <c r="E6" s="179"/>
      <c r="F6" s="180"/>
      <c r="G6" s="8"/>
    </row>
    <row r="7" spans="1:11" ht="17.25" customHeight="1" x14ac:dyDescent="0.35">
      <c r="B7" s="177" t="s">
        <v>3</v>
      </c>
      <c r="C7" s="178"/>
      <c r="D7" s="181"/>
      <c r="E7" s="181"/>
      <c r="F7" s="182"/>
      <c r="G7" s="9"/>
    </row>
    <row r="8" spans="1:11" ht="17.25" customHeight="1" thickBot="1" x14ac:dyDescent="0.4">
      <c r="B8" s="183" t="s">
        <v>4</v>
      </c>
      <c r="C8" s="184"/>
      <c r="D8" s="185"/>
      <c r="E8" s="185"/>
      <c r="F8" s="186"/>
    </row>
    <row r="9" spans="1:11" ht="10" customHeight="1" thickBot="1" x14ac:dyDescent="0.4">
      <c r="C9" s="10"/>
      <c r="J9" s="11"/>
      <c r="K9" s="3"/>
    </row>
    <row r="10" spans="1:11" ht="17.25" customHeight="1" x14ac:dyDescent="0.35">
      <c r="B10" s="173" t="s">
        <v>108</v>
      </c>
      <c r="C10" s="174"/>
      <c r="D10" s="175" t="s">
        <v>78</v>
      </c>
      <c r="E10" s="175"/>
      <c r="F10" s="176"/>
      <c r="K10" s="3"/>
    </row>
    <row r="11" spans="1:11" ht="33" customHeight="1" x14ac:dyDescent="0.35">
      <c r="B11" s="193" t="s">
        <v>286</v>
      </c>
      <c r="C11" s="194"/>
      <c r="D11" s="179" t="s">
        <v>78</v>
      </c>
      <c r="E11" s="179"/>
      <c r="F11" s="180"/>
      <c r="K11" s="3"/>
    </row>
    <row r="12" spans="1:11" ht="17.25" customHeight="1" x14ac:dyDescent="0.35">
      <c r="B12" s="177" t="s">
        <v>97</v>
      </c>
      <c r="C12" s="178"/>
      <c r="D12" s="179" t="s">
        <v>78</v>
      </c>
      <c r="E12" s="179"/>
      <c r="F12" s="180"/>
      <c r="K12" s="3"/>
    </row>
    <row r="13" spans="1:11" ht="34" customHeight="1" x14ac:dyDescent="0.35">
      <c r="B13" s="177" t="s">
        <v>272</v>
      </c>
      <c r="C13" s="178"/>
      <c r="D13" s="179" t="s">
        <v>78</v>
      </c>
      <c r="E13" s="179"/>
      <c r="F13" s="180"/>
      <c r="K13" s="3"/>
    </row>
    <row r="14" spans="1:11" ht="17.25" customHeight="1" x14ac:dyDescent="0.35">
      <c r="B14" s="177" t="s">
        <v>98</v>
      </c>
      <c r="C14" s="178"/>
      <c r="D14" s="179" t="s">
        <v>209</v>
      </c>
      <c r="E14" s="179"/>
      <c r="F14" s="180"/>
      <c r="K14" s="3"/>
    </row>
    <row r="15" spans="1:11" ht="33" customHeight="1" thickBot="1" x14ac:dyDescent="0.4">
      <c r="B15" s="183" t="s">
        <v>141</v>
      </c>
      <c r="C15" s="184"/>
      <c r="D15" s="187" t="s">
        <v>78</v>
      </c>
      <c r="E15" s="187"/>
      <c r="F15" s="188"/>
      <c r="K15" s="3"/>
    </row>
    <row r="16" spans="1:11" ht="20.25" customHeight="1" thickBot="1" x14ac:dyDescent="0.4">
      <c r="K16" s="3"/>
    </row>
    <row r="17" spans="1:11" ht="20.25" customHeight="1" thickBot="1" x14ac:dyDescent="0.4">
      <c r="A17" s="7" t="s">
        <v>93</v>
      </c>
      <c r="B17" s="189" t="s">
        <v>111</v>
      </c>
      <c r="C17" s="190"/>
      <c r="D17" s="191"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2"/>
      <c r="F17" s="195" t="s">
        <v>303</v>
      </c>
      <c r="G17" s="196"/>
      <c r="K17" s="3"/>
    </row>
    <row r="18" spans="1:11" ht="8.25" customHeight="1" thickBot="1" x14ac:dyDescent="0.4">
      <c r="K18" s="3"/>
    </row>
    <row r="19" spans="1:11" ht="20.25" customHeight="1" x14ac:dyDescent="0.35">
      <c r="B19" s="173" t="s">
        <v>291</v>
      </c>
      <c r="C19" s="227" t="s">
        <v>68</v>
      </c>
      <c r="D19" s="223" t="s">
        <v>71</v>
      </c>
      <c r="E19" s="29" t="str">
        <f>IF(OR(D17="kritéria A,C,D,E",D17="kritéria A,C,D"),"RELEVANTNÍ","NERELEVANTNÍ")</f>
        <v>NERELEVANTNÍ</v>
      </c>
      <c r="K19" s="3"/>
    </row>
    <row r="20" spans="1:11" s="6" customFormat="1" ht="20.25" customHeight="1" x14ac:dyDescent="0.35">
      <c r="A20" s="1"/>
      <c r="B20" s="177"/>
      <c r="C20" s="228"/>
      <c r="D20" s="224"/>
      <c r="E20" s="30" t="str">
        <f>IF($D$8&gt;1,$D$8,"")</f>
        <v/>
      </c>
    </row>
    <row r="21" spans="1:11" s="6" customFormat="1" ht="17.25" customHeight="1" x14ac:dyDescent="0.35">
      <c r="A21" s="1"/>
      <c r="B21" s="31" t="s">
        <v>19</v>
      </c>
      <c r="C21" s="250" t="s">
        <v>244</v>
      </c>
      <c r="D21" s="251"/>
      <c r="E21" s="32"/>
    </row>
    <row r="22" spans="1:11" ht="17.25" customHeight="1" x14ac:dyDescent="0.35">
      <c r="B22" s="31" t="s">
        <v>34</v>
      </c>
      <c r="C22" s="250" t="s">
        <v>241</v>
      </c>
      <c r="D22" s="251"/>
      <c r="E22" s="32"/>
      <c r="K22" s="3"/>
    </row>
    <row r="23" spans="1:11" ht="17.25" customHeight="1" x14ac:dyDescent="0.35">
      <c r="B23" s="31" t="s">
        <v>79</v>
      </c>
      <c r="C23" s="250" t="s">
        <v>259</v>
      </c>
      <c r="D23" s="251"/>
      <c r="E23" s="32"/>
      <c r="K23" s="3"/>
    </row>
    <row r="24" spans="1:11" ht="17.25" customHeight="1" thickBot="1" x14ac:dyDescent="0.4">
      <c r="B24" s="220" t="s">
        <v>18</v>
      </c>
      <c r="C24" s="221"/>
      <c r="D24" s="222"/>
      <c r="E24" s="33" t="str">
        <f>IF(E21&lt;((E22+E23)/2),"Ano","Ne")</f>
        <v>Ne</v>
      </c>
      <c r="K24" s="3"/>
    </row>
    <row r="25" spans="1:11" ht="10" customHeight="1" thickBot="1" x14ac:dyDescent="0.4">
      <c r="D25" s="1"/>
      <c r="E25" s="1"/>
      <c r="K25" s="3"/>
    </row>
    <row r="26" spans="1:11" s="5" customFormat="1" ht="20.25" customHeight="1" x14ac:dyDescent="0.35">
      <c r="A26" s="1"/>
      <c r="B26" s="225" t="s">
        <v>292</v>
      </c>
      <c r="C26" s="223" t="s">
        <v>68</v>
      </c>
      <c r="D26" s="223" t="s">
        <v>71</v>
      </c>
      <c r="E26" s="29" t="str">
        <f>IF(OR(D17="kritéria B,C,D,E",D17="kritéria B,C,D"),"RELEVANTNÍ","NERELEVANTNÍ")</f>
        <v>NERELEVANTNÍ</v>
      </c>
      <c r="F26" s="2"/>
      <c r="G26" s="4"/>
      <c r="K26" s="3"/>
    </row>
    <row r="27" spans="1:11" s="5" customFormat="1" ht="20.25" customHeight="1" x14ac:dyDescent="0.35">
      <c r="A27" s="1"/>
      <c r="B27" s="226"/>
      <c r="C27" s="224"/>
      <c r="D27" s="224"/>
      <c r="E27" s="30" t="str">
        <f>IF($D$8&gt;1,$D$8,"")</f>
        <v/>
      </c>
      <c r="F27" s="2"/>
      <c r="G27" s="4"/>
      <c r="K27" s="3"/>
    </row>
    <row r="28" spans="1:11" s="5" customFormat="1" ht="17.25" customHeight="1" x14ac:dyDescent="0.35">
      <c r="A28" s="1"/>
      <c r="B28" s="31" t="s">
        <v>19</v>
      </c>
      <c r="C28" s="254" t="s">
        <v>244</v>
      </c>
      <c r="D28" s="255"/>
      <c r="E28" s="32"/>
      <c r="F28" s="2"/>
      <c r="G28" s="4"/>
      <c r="K28" s="3"/>
    </row>
    <row r="29" spans="1:11" s="5" customFormat="1" ht="17.25" customHeight="1" x14ac:dyDescent="0.35">
      <c r="A29" s="1"/>
      <c r="B29" s="31" t="s">
        <v>14</v>
      </c>
      <c r="C29" s="254" t="s">
        <v>265</v>
      </c>
      <c r="D29" s="255"/>
      <c r="E29" s="32"/>
      <c r="F29" s="2"/>
      <c r="G29" s="4"/>
      <c r="K29" s="3"/>
    </row>
    <row r="30" spans="1:11" s="5" customFormat="1" ht="17.25" customHeight="1" x14ac:dyDescent="0.35">
      <c r="A30" s="1"/>
      <c r="B30" s="31" t="s">
        <v>16</v>
      </c>
      <c r="C30" s="254" t="s">
        <v>250</v>
      </c>
      <c r="D30" s="255"/>
      <c r="E30" s="32"/>
      <c r="F30" s="2"/>
      <c r="G30" s="4"/>
      <c r="K30" s="3"/>
    </row>
    <row r="31" spans="1:11" s="5" customFormat="1" ht="17.25" customHeight="1" thickBot="1" x14ac:dyDescent="0.4">
      <c r="A31" s="1"/>
      <c r="B31" s="218" t="s">
        <v>21</v>
      </c>
      <c r="C31" s="219"/>
      <c r="D31" s="219"/>
      <c r="E31" s="33" t="str">
        <f>IF(AND((E29+E30)&gt;0,E28&gt;0),"Ne",(IF((ABS(E29+E30))&gt;((E28-(E29+E30))/2),"Ano","Ne")))</f>
        <v>Ne</v>
      </c>
      <c r="F31" s="2"/>
      <c r="G31" s="4"/>
      <c r="K31" s="3"/>
    </row>
    <row r="32" spans="1:11" s="5" customFormat="1" ht="10" customHeight="1" thickBot="1" x14ac:dyDescent="0.4">
      <c r="A32" s="1"/>
      <c r="B32" s="2"/>
      <c r="C32" s="2"/>
      <c r="D32" s="3"/>
      <c r="E32" s="3"/>
      <c r="F32" s="2"/>
      <c r="G32" s="4"/>
      <c r="K32" s="3"/>
    </row>
    <row r="33" spans="1:11" s="5" customFormat="1" ht="20.25" customHeight="1" x14ac:dyDescent="0.35">
      <c r="A33" s="1"/>
      <c r="B33" s="72" t="s">
        <v>130</v>
      </c>
      <c r="C33" s="204" t="s">
        <v>68</v>
      </c>
      <c r="D33" s="204"/>
      <c r="E33" s="29" t="s">
        <v>52</v>
      </c>
      <c r="F33" s="2"/>
      <c r="G33" s="4"/>
      <c r="K33" s="3"/>
    </row>
    <row r="34" spans="1:11" s="5" customFormat="1" ht="17.25" customHeight="1" x14ac:dyDescent="0.35">
      <c r="A34" s="1"/>
      <c r="B34" s="73" t="s">
        <v>22</v>
      </c>
      <c r="C34" s="197" t="s">
        <v>70</v>
      </c>
      <c r="D34" s="197"/>
      <c r="E34" s="40" t="s">
        <v>78</v>
      </c>
      <c r="F34" s="252"/>
      <c r="G34" s="253"/>
      <c r="K34" s="3"/>
    </row>
    <row r="35" spans="1:11" s="5" customFormat="1" ht="17.25" customHeight="1" x14ac:dyDescent="0.35">
      <c r="A35" s="1"/>
      <c r="B35" s="73" t="s">
        <v>206</v>
      </c>
      <c r="C35" s="197" t="s">
        <v>76</v>
      </c>
      <c r="D35" s="197"/>
      <c r="E35" s="40" t="s">
        <v>78</v>
      </c>
      <c r="F35" s="252"/>
      <c r="G35" s="253"/>
      <c r="K35" s="3"/>
    </row>
    <row r="36" spans="1:11" s="5" customFormat="1" ht="17.25" customHeight="1" thickBot="1" x14ac:dyDescent="0.4">
      <c r="A36" s="1"/>
      <c r="B36" s="202" t="s">
        <v>23</v>
      </c>
      <c r="C36" s="203"/>
      <c r="D36" s="203"/>
      <c r="E36" s="33" t="str">
        <f>IF(OR(E34="Ano",E35="Ano"),"Ano","Ne")</f>
        <v>Ne</v>
      </c>
      <c r="F36" s="2"/>
      <c r="G36" s="4"/>
      <c r="K36" s="3"/>
    </row>
    <row r="37" spans="1:11" s="5" customFormat="1" ht="10" customHeight="1" thickBot="1" x14ac:dyDescent="0.4">
      <c r="A37" s="1"/>
      <c r="B37" s="4"/>
      <c r="C37" s="4"/>
      <c r="E37" s="3"/>
      <c r="F37" s="2"/>
      <c r="G37" s="4"/>
      <c r="K37" s="3"/>
    </row>
    <row r="38" spans="1:11" s="5" customFormat="1" ht="20.25" customHeight="1" x14ac:dyDescent="0.35">
      <c r="A38" s="1"/>
      <c r="B38" s="72" t="s">
        <v>131</v>
      </c>
      <c r="C38" s="204" t="s">
        <v>68</v>
      </c>
      <c r="D38" s="204"/>
      <c r="E38" s="29" t="s">
        <v>52</v>
      </c>
      <c r="F38" s="2"/>
      <c r="G38" s="4"/>
      <c r="K38" s="3"/>
    </row>
    <row r="39" spans="1:11" s="5" customFormat="1" ht="32.25" customHeight="1" x14ac:dyDescent="0.35">
      <c r="A39" s="1"/>
      <c r="B39" s="73" t="s">
        <v>207</v>
      </c>
      <c r="C39" s="197" t="s">
        <v>76</v>
      </c>
      <c r="D39" s="197"/>
      <c r="E39" s="40" t="s">
        <v>78</v>
      </c>
      <c r="F39" s="2"/>
      <c r="G39" s="4"/>
      <c r="K39" s="3"/>
    </row>
    <row r="40" spans="1:11" s="5" customFormat="1" ht="32.25" customHeight="1" x14ac:dyDescent="0.35">
      <c r="A40" s="1"/>
      <c r="B40" s="73" t="s">
        <v>208</v>
      </c>
      <c r="C40" s="197" t="s">
        <v>76</v>
      </c>
      <c r="D40" s="197"/>
      <c r="E40" s="40" t="s">
        <v>78</v>
      </c>
      <c r="F40" s="2"/>
      <c r="G40" s="4"/>
      <c r="K40" s="3"/>
    </row>
    <row r="41" spans="1:11" s="5" customFormat="1" ht="17.25" customHeight="1" thickBot="1" x14ac:dyDescent="0.4">
      <c r="A41" s="1"/>
      <c r="B41" s="202" t="s">
        <v>24</v>
      </c>
      <c r="C41" s="203"/>
      <c r="D41" s="203"/>
      <c r="E41" s="33" t="str">
        <f>IF(OR(E39="Ano",E40="Ano"),"Ano","Ne")</f>
        <v>Ne</v>
      </c>
      <c r="F41" s="2"/>
      <c r="G41" s="4"/>
      <c r="K41" s="3"/>
    </row>
    <row r="42" spans="1:11" s="5" customFormat="1" ht="10" customHeight="1" thickBot="1" x14ac:dyDescent="0.4">
      <c r="A42" s="1"/>
      <c r="B42" s="4"/>
      <c r="C42" s="4"/>
      <c r="E42" s="3"/>
      <c r="F42" s="2"/>
      <c r="G42" s="4"/>
      <c r="K42" s="3"/>
    </row>
    <row r="43" spans="1:11" s="5" customFormat="1" ht="20.25" customHeight="1" thickBot="1" x14ac:dyDescent="0.4">
      <c r="A43" s="1"/>
      <c r="B43" s="211" t="s">
        <v>132</v>
      </c>
      <c r="C43" s="212"/>
      <c r="D43" s="213"/>
      <c r="E43" s="43" t="str">
        <f>IF(OR(D17="kritéria A,C,D,E",D17="kritéria B,C,D,E",D17="kritéria C,D,E"),"RELEVANTNÍ","NERELEVANTNÍ")</f>
        <v>NERELEVANTNÍ</v>
      </c>
      <c r="F43" s="10"/>
      <c r="G43" s="15"/>
      <c r="K43" s="3"/>
    </row>
    <row r="44" spans="1:11" s="5" customFormat="1" ht="5.25" customHeight="1" thickBot="1" x14ac:dyDescent="0.4">
      <c r="A44" s="1"/>
      <c r="B44" s="4"/>
      <c r="C44" s="4"/>
      <c r="E44" s="1"/>
      <c r="F44" s="1"/>
      <c r="G44" s="15"/>
      <c r="K44" s="3"/>
    </row>
    <row r="45" spans="1:11" s="5" customFormat="1" ht="20.25" customHeight="1" x14ac:dyDescent="0.35">
      <c r="A45" s="1"/>
      <c r="B45" s="74" t="s">
        <v>133</v>
      </c>
      <c r="C45" s="75" t="s">
        <v>68</v>
      </c>
      <c r="D45" s="75" t="s">
        <v>123</v>
      </c>
      <c r="E45" s="35" t="str">
        <f>IF($D$8&gt;1,$D$8,"")</f>
        <v/>
      </c>
      <c r="F45" s="36" t="str">
        <f>IF($D$8&gt;1,$D$8-1,"")</f>
        <v/>
      </c>
      <c r="G45" s="15"/>
      <c r="K45" s="3"/>
    </row>
    <row r="46" spans="1:11" s="5" customFormat="1" ht="17.25" customHeight="1" x14ac:dyDescent="0.35">
      <c r="A46" s="1"/>
      <c r="B46" s="69" t="s">
        <v>19</v>
      </c>
      <c r="C46" s="216" t="s">
        <v>244</v>
      </c>
      <c r="D46" s="217"/>
      <c r="E46" s="19"/>
      <c r="F46" s="32"/>
      <c r="G46" s="15"/>
      <c r="H46" s="1"/>
      <c r="K46" s="3"/>
    </row>
    <row r="47" spans="1:11" s="5" customFormat="1" ht="17.25" customHeight="1" x14ac:dyDescent="0.35">
      <c r="A47" s="1"/>
      <c r="B47" s="69" t="s">
        <v>126</v>
      </c>
      <c r="C47" s="216" t="s">
        <v>251</v>
      </c>
      <c r="D47" s="217"/>
      <c r="E47" s="19"/>
      <c r="F47" s="32"/>
      <c r="G47" s="15"/>
      <c r="H47" s="1"/>
      <c r="K47" s="3"/>
    </row>
    <row r="48" spans="1:11" s="5" customFormat="1" ht="17.25" customHeight="1" x14ac:dyDescent="0.35">
      <c r="A48" s="1"/>
      <c r="B48" s="214" t="s">
        <v>109</v>
      </c>
      <c r="C48" s="215"/>
      <c r="D48" s="215"/>
      <c r="E48" s="16" t="str">
        <f>IF((E46)=0,"NR",(E47/E46))</f>
        <v>NR</v>
      </c>
      <c r="F48" s="37" t="str">
        <f>IF((F46)=0,"NR",(F47/F46))</f>
        <v>NR</v>
      </c>
      <c r="G48" s="15"/>
      <c r="H48" s="17"/>
      <c r="K48" s="3"/>
    </row>
    <row r="49" spans="1:11" s="5" customFormat="1" ht="17.25" customHeight="1" thickBot="1" x14ac:dyDescent="0.4">
      <c r="A49" s="1"/>
      <c r="B49" s="202" t="s">
        <v>26</v>
      </c>
      <c r="C49" s="203"/>
      <c r="D49" s="203"/>
      <c r="E49" s="38" t="str">
        <f>IF((E46)="0","Ano",IF((E48)&lt;0,"Chyba",IF(E48&gt;7.5,"Ano","Ne")))</f>
        <v>Ano</v>
      </c>
      <c r="F49" s="39" t="str">
        <f>IF((F46)="0","Ano",IF((F48)&lt;0,"Chyba",IF(F48&gt;7.5,"Ano","Ne")))</f>
        <v>Ano</v>
      </c>
      <c r="G49" s="15"/>
      <c r="K49" s="3"/>
    </row>
    <row r="50" spans="1:11" s="5" customFormat="1" ht="5.25" customHeight="1" thickBot="1" x14ac:dyDescent="0.4">
      <c r="A50" s="1"/>
      <c r="B50" s="4"/>
      <c r="C50" s="4"/>
      <c r="E50" s="1"/>
      <c r="F50" s="1"/>
      <c r="G50" s="15"/>
      <c r="K50" s="3"/>
    </row>
    <row r="51" spans="1:11" s="5" customFormat="1" ht="20.25" customHeight="1" x14ac:dyDescent="0.35">
      <c r="A51" s="1"/>
      <c r="B51" s="74" t="s">
        <v>134</v>
      </c>
      <c r="C51" s="75" t="s">
        <v>68</v>
      </c>
      <c r="D51" s="75" t="s">
        <v>123</v>
      </c>
      <c r="E51" s="35" t="str">
        <f>IF($D$8&gt;1,$D$8,"")</f>
        <v/>
      </c>
      <c r="F51" s="36" t="str">
        <f>IF($D$8&gt;1,$D$8-1,"")</f>
        <v/>
      </c>
      <c r="G51" s="15"/>
    </row>
    <row r="52" spans="1:11" s="5" customFormat="1" ht="17.25" customHeight="1" x14ac:dyDescent="0.35">
      <c r="A52" s="1"/>
      <c r="B52" s="69" t="s">
        <v>27</v>
      </c>
      <c r="C52" s="216" t="s">
        <v>253</v>
      </c>
      <c r="D52" s="217"/>
      <c r="E52" s="19"/>
      <c r="F52" s="32"/>
      <c r="G52" s="15"/>
      <c r="H52" s="1"/>
    </row>
    <row r="53" spans="1:11" s="5" customFormat="1" ht="17.25" customHeight="1" x14ac:dyDescent="0.35">
      <c r="A53" s="1"/>
      <c r="B53" s="69" t="s">
        <v>29</v>
      </c>
      <c r="C53" s="216" t="s">
        <v>254</v>
      </c>
      <c r="D53" s="217"/>
      <c r="E53" s="19"/>
      <c r="F53" s="32"/>
      <c r="G53" s="15"/>
      <c r="H53" s="1"/>
    </row>
    <row r="54" spans="1:11" s="5" customFormat="1" ht="26.15" customHeight="1" x14ac:dyDescent="0.35">
      <c r="A54" s="1"/>
      <c r="B54" s="69" t="s">
        <v>31</v>
      </c>
      <c r="C54" s="216" t="s">
        <v>260</v>
      </c>
      <c r="D54" s="217"/>
      <c r="E54" s="19"/>
      <c r="F54" s="32"/>
      <c r="G54" s="15"/>
      <c r="H54" s="1"/>
    </row>
    <row r="55" spans="1:11" s="5" customFormat="1" ht="17.25" customHeight="1" x14ac:dyDescent="0.35">
      <c r="A55" s="1"/>
      <c r="B55" s="214" t="s">
        <v>110</v>
      </c>
      <c r="C55" s="215"/>
      <c r="D55" s="215"/>
      <c r="E55" s="16" t="str">
        <f>IF(E53=0,"NR",(E52+E53+E54)/E53)</f>
        <v>NR</v>
      </c>
      <c r="F55" s="37" t="str">
        <f>IF(F53=0,"NR",(F52+F53+F54)/F53)</f>
        <v>NR</v>
      </c>
      <c r="G55" s="15"/>
    </row>
    <row r="56" spans="1:11" s="5" customFormat="1" ht="17.25" customHeight="1" thickBot="1" x14ac:dyDescent="0.4">
      <c r="A56" s="1"/>
      <c r="B56" s="202" t="s">
        <v>135</v>
      </c>
      <c r="C56" s="203"/>
      <c r="D56" s="203"/>
      <c r="E56" s="38" t="str">
        <f>IF((E55)="NR","NR",IF((E55)&lt;1,"Ano","Ne"))</f>
        <v>NR</v>
      </c>
      <c r="F56" s="39" t="str">
        <f>IF((F55)="NR","NR",IF((F55)&lt;1,"Ano","Ne"))</f>
        <v>NR</v>
      </c>
      <c r="G56" s="15"/>
    </row>
    <row r="57" spans="1:11" ht="5.25" customHeight="1" thickBot="1" x14ac:dyDescent="0.4">
      <c r="B57" s="4"/>
      <c r="C57" s="4"/>
      <c r="D57" s="5"/>
    </row>
    <row r="58" spans="1:11" s="5" customFormat="1" ht="20.25" customHeight="1" thickBot="1" x14ac:dyDescent="0.4">
      <c r="A58" s="1"/>
      <c r="B58" s="205" t="s">
        <v>33</v>
      </c>
      <c r="C58" s="206"/>
      <c r="D58" s="207"/>
      <c r="E58" s="34" t="str">
        <f>IF(AND(E49="ANO",F49="Ano",E56="Ano",F56="Ano"),"Ano","Ne")</f>
        <v>Ne</v>
      </c>
      <c r="F58" s="2"/>
      <c r="G58" s="8"/>
    </row>
    <row r="59" spans="1:11" s="5" customFormat="1" ht="15" customHeight="1" thickBot="1" x14ac:dyDescent="0.4">
      <c r="A59" s="1"/>
      <c r="B59" s="4"/>
      <c r="C59" s="4"/>
      <c r="E59" s="3"/>
      <c r="F59" s="2"/>
      <c r="G59" s="4"/>
    </row>
    <row r="60" spans="1:11" s="5" customFormat="1" ht="32.25" customHeight="1" thickBot="1" x14ac:dyDescent="0.4">
      <c r="A60" s="1"/>
      <c r="B60" s="208" t="s">
        <v>136</v>
      </c>
      <c r="C60" s="209"/>
      <c r="D60" s="210"/>
      <c r="E60" s="18" t="str">
        <f>IF(OR(E24="ANO",E31="Ano",E36="Ano",E41="Ano",E58="Ano"),"Ano","Ne")</f>
        <v>Ne</v>
      </c>
      <c r="F60" s="2"/>
      <c r="G60" s="4"/>
    </row>
    <row r="61" spans="1:11" s="5" customFormat="1" ht="18" customHeight="1" x14ac:dyDescent="0.35">
      <c r="A61" s="1"/>
      <c r="B61" s="2"/>
      <c r="C61" s="2"/>
      <c r="D61" s="3"/>
      <c r="E61" s="3"/>
      <c r="F61" s="2"/>
      <c r="G61" s="4"/>
    </row>
    <row r="62" spans="1:11" s="5" customFormat="1" ht="6" customHeight="1" x14ac:dyDescent="0.35">
      <c r="A62" s="1"/>
      <c r="B62" s="2"/>
      <c r="C62" s="2"/>
      <c r="D62" s="3"/>
      <c r="E62" s="3"/>
      <c r="F62" s="2"/>
      <c r="G62" s="4"/>
    </row>
    <row r="64" spans="1:11" s="5" customFormat="1" ht="21" customHeight="1" x14ac:dyDescent="0.35">
      <c r="A64" s="1"/>
      <c r="B64" s="2"/>
      <c r="C64" s="2"/>
      <c r="D64" s="3"/>
      <c r="E64" s="3"/>
      <c r="F64" s="2"/>
      <c r="G64" s="4"/>
    </row>
    <row r="65" spans="1:7" s="5" customFormat="1" ht="32.25" customHeight="1" x14ac:dyDescent="0.3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vt: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Mašková Adéla</cp:lastModifiedBy>
  <cp:lastPrinted>2022-11-02T15:23:22Z</cp:lastPrinted>
  <dcterms:created xsi:type="dcterms:W3CDTF">2018-08-17T12:31:45Z</dcterms:created>
  <dcterms:modified xsi:type="dcterms:W3CDTF">2023-01-05T20:04:57Z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9dbf13-dba3-469b-a7af-e84a8c38b3fd_Enabled">
    <vt:lpwstr>true</vt:lpwstr>
  </property>
  <property fmtid="{D5CDD505-2E9C-101B-9397-08002B2CF9AE}" pid="3" name="MSIP_Label_d79dbf13-dba3-469b-a7af-e84a8c38b3fd_SetDate">
    <vt:lpwstr>2023-01-05T20:04:40Z</vt:lpwstr>
  </property>
  <property fmtid="{D5CDD505-2E9C-101B-9397-08002B2CF9AE}" pid="4" name="MSIP_Label_d79dbf13-dba3-469b-a7af-e84a8c38b3fd_Method">
    <vt:lpwstr>Standard</vt:lpwstr>
  </property>
  <property fmtid="{D5CDD505-2E9C-101B-9397-08002B2CF9AE}" pid="5" name="MSIP_Label_d79dbf13-dba3-469b-a7af-e84a8c38b3fd_Name">
    <vt:lpwstr>Obecné</vt:lpwstr>
  </property>
  <property fmtid="{D5CDD505-2E9C-101B-9397-08002B2CF9AE}" pid="6" name="MSIP_Label_d79dbf13-dba3-469b-a7af-e84a8c38b3fd_SiteId">
    <vt:lpwstr>7f4d05a7-f98a-4578-9ef7-f80fe5d8a22b</vt:lpwstr>
  </property>
  <property fmtid="{D5CDD505-2E9C-101B-9397-08002B2CF9AE}" pid="7" name="MSIP_Label_d79dbf13-dba3-469b-a7af-e84a8c38b3fd_ActionId">
    <vt:lpwstr>ed64fbe1-899d-44b0-88b2-61369f80c59b</vt:lpwstr>
  </property>
  <property fmtid="{D5CDD505-2E9C-101B-9397-08002B2CF9AE}" pid="8" name="MSIP_Label_d79dbf13-dba3-469b-a7af-e84a8c38b3fd_ContentBits">
    <vt:lpwstr>0</vt:lpwstr>
  </property>
</Properties>
</file>