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piagentura-my.sharepoint.com/personal/zdenek_stava_agentura-api_org/Documents/Plocha/MOP OPPI/"/>
    </mc:Choice>
  </mc:AlternateContent>
  <xr:revisionPtr revIDLastSave="20" documentId="8_{A1313D96-9E0F-49A3-815C-2D972571A84D}" xr6:coauthVersionLast="47" xr6:coauthVersionMax="47" xr10:uidLastSave="{F12FAC4D-7F53-4829-AD4B-88A358040FF3}"/>
  <bookViews>
    <workbookView xWindow="-38520" yWindow="-120" windowWidth="38640" windowHeight="21240" xr2:uid="{225FF692-EA99-4637-AC1E-BCBAC4D4830D}"/>
  </bookViews>
  <sheets>
    <sheet name="MOP OPPIK" sheetId="1" r:id="rId1"/>
    <sheet name="Návodka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4" i="1" l="1"/>
  <c r="H21" i="1"/>
  <c r="H33" i="1" l="1"/>
  <c r="H32" i="1"/>
  <c r="H31" i="1"/>
  <c r="H30" i="1"/>
  <c r="H29" i="1"/>
  <c r="H28" i="1"/>
  <c r="H27" i="1"/>
  <c r="H26" i="1"/>
  <c r="H25" i="1"/>
  <c r="H24" i="1"/>
  <c r="H23" i="1"/>
  <c r="H22" i="1"/>
  <c r="G33" i="1"/>
  <c r="G21" i="1"/>
  <c r="G22" i="1"/>
  <c r="G23" i="1"/>
  <c r="G24" i="1"/>
  <c r="G25" i="1"/>
  <c r="G26" i="1"/>
  <c r="G27" i="1"/>
  <c r="G28" i="1"/>
  <c r="G29" i="1"/>
  <c r="I29" i="1" s="1"/>
  <c r="G30" i="1"/>
  <c r="G31" i="1"/>
  <c r="I31" i="1" s="1"/>
  <c r="G32" i="1"/>
  <c r="G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20" i="1"/>
  <c r="I21" i="1" l="1"/>
  <c r="I30" i="1"/>
  <c r="I26" i="1"/>
  <c r="I23" i="1"/>
  <c r="I28" i="1"/>
  <c r="I33" i="1"/>
  <c r="I27" i="1"/>
  <c r="I25" i="1"/>
  <c r="I32" i="1"/>
  <c r="I24" i="1"/>
  <c r="I22" i="1"/>
  <c r="L35" i="1"/>
  <c r="I20" i="1"/>
  <c r="M35" i="1" l="1"/>
  <c r="G34" i="1" s="1"/>
  <c r="G35" i="1" s="1"/>
  <c r="I34" i="1" l="1"/>
  <c r="I35" i="1" s="1"/>
  <c r="D17" i="1" s="1"/>
  <c r="N35" i="1" s="1"/>
</calcChain>
</file>

<file path=xl/sharedStrings.xml><?xml version="1.0" encoding="utf-8"?>
<sst xmlns="http://schemas.openxmlformats.org/spreadsheetml/2006/main" count="31" uniqueCount="31">
  <si>
    <t>Název projektu</t>
  </si>
  <si>
    <t>Příjemce dotace</t>
  </si>
  <si>
    <t>IČ</t>
  </si>
  <si>
    <t>Adresa místa realizace</t>
  </si>
  <si>
    <t>Registrační číslo projektu</t>
  </si>
  <si>
    <t>CIV</t>
  </si>
  <si>
    <t>Počet období</t>
  </si>
  <si>
    <t>Kalendářní roky</t>
  </si>
  <si>
    <t>Provozní náklady</t>
  </si>
  <si>
    <t>Čistý příjem</t>
  </si>
  <si>
    <t>Diskontní sazba</t>
  </si>
  <si>
    <t>Max. investiční dotace</t>
  </si>
  <si>
    <t>Celkově proplacená dotace</t>
  </si>
  <si>
    <t>Tržní ceny za poskytnutá plnění</t>
  </si>
  <si>
    <t>Výnosy po poskytnutých slevách</t>
  </si>
  <si>
    <t>Celkem</t>
  </si>
  <si>
    <t>Objem nepředané dotace</t>
  </si>
  <si>
    <t>Objem předané dotace</t>
  </si>
  <si>
    <t>Míra podpory</t>
  </si>
  <si>
    <t>Zůstatková hodnota investice</t>
  </si>
  <si>
    <t>Diskontované příjmy</t>
  </si>
  <si>
    <t>Diskontované čisté příjmy</t>
  </si>
  <si>
    <t xml:space="preserve">1) Příjemce vyplňuje pouze šedá pole, ostatní buňky jsou uzamknuty a vypočítavají se automaticky. </t>
  </si>
  <si>
    <t>Příjmy</t>
  </si>
  <si>
    <t xml:space="preserve">2) Příjemce do prvního roku příjmů a nákladů započítá taktéž příjmy a náklady, které příjemci vznikly v období realizace projektu. Příjmy i náklady však musí souviset z užívání infrastruktury, která je předmětem daného projektu. </t>
  </si>
  <si>
    <t xml:space="preserve">5) Pokud daň z přidané hodnoty není způsobilým výdajem podle čl. 69 odst. 3 nařízení (EU) č. 1303/2013, výpočet diskontovaného čistého příjmů (tj. příjmů a nákladů) vychází z hodnot bez daně z přidané hodnoty. </t>
  </si>
  <si>
    <t>4) Zůstatková hodnota aktiva se vypočítá jako čistá současná hodnota kladných peněžních  toků k ve zbývajících letech životnosti operace. Jedná se o diskontované čisté příjmy, které lze na základě aproximace hodnot z referenčního období očekávat po konci referenčního období tedy po zbývající dobu odpisování (účetní životnosti investice), avšak pouze ve vtahu k danému typu aktiva (dlouhodobého majetku), ke kterému je zůstatková hodnota investice počítána.V případě této výzvy se bude jednat o budovy v rámci technického zhodnocení nemovitostí a novostaveb. Zbytková hodnota investice se započte do výpočtu diskontovaného čistého příjmu pouze tehdy, pokud příjmy převažují nad náklady. V opačném případě vyplní příjemce do buňky (D16) nulu.</t>
  </si>
  <si>
    <t xml:space="preserve">3) Do příjmů posledního roku se taktéž započítává nepředaná dotace projektu. Příjemce tuto částku nemusí ručně započítat, tabulka ji přičítá automaticky. (buňka M35). </t>
  </si>
  <si>
    <t>7) Případná vratka bude vypočtena jako kladný rozdíl mezi částkou Celkově proplacené dotace (buňka D14) a částkou Max. investiční dotace (buňka N35).</t>
  </si>
  <si>
    <t>CZIV</t>
  </si>
  <si>
    <t>6) Upozorňujeme, že hodnoty ve sloupci Výnosy po poskytnutých slevách by nikdy neměly být menší než příjmy. V případě této skutečnosti se červěně podbarví kolonka příjmů a je nutné ji opravit.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</si>
</sst>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#,##0.00\ &quot;Kč&quot;;[Red]\-#,##0.00\ &quot;Kč&quot;"/>
    <numFmt numFmtId="164" formatCode="#,##0.00\ &quot;Kč&quot;"/>
  </numFmts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 applyAlignment="1">
      <alignment horizontal="center"/>
    </xf>
    <xf numFmtId="0" fontId="1" fillId="0" borderId="16" xfId="0" applyFont="1" applyBorder="1"/>
    <xf numFmtId="0" fontId="0" fillId="0" borderId="16" xfId="0" applyBorder="1" applyAlignment="1">
      <alignment horizontal="center"/>
    </xf>
    <xf numFmtId="0" fontId="1" fillId="0" borderId="17" xfId="0" applyFont="1" applyBorder="1"/>
    <xf numFmtId="0" fontId="1" fillId="3" borderId="12" xfId="0" applyFont="1" applyFill="1" applyBorder="1"/>
    <xf numFmtId="0" fontId="1" fillId="3" borderId="13" xfId="0" applyFont="1" applyFill="1" applyBorder="1"/>
    <xf numFmtId="0" fontId="1" fillId="3" borderId="14" xfId="0" applyFont="1" applyFill="1" applyBorder="1"/>
    <xf numFmtId="0" fontId="1" fillId="3" borderId="20" xfId="0" applyFont="1" applyFill="1" applyBorder="1"/>
    <xf numFmtId="0" fontId="0" fillId="0" borderId="28" xfId="0" applyBorder="1"/>
    <xf numFmtId="0" fontId="1" fillId="0" borderId="3" xfId="0" applyFont="1" applyBorder="1"/>
    <xf numFmtId="0" fontId="1" fillId="3" borderId="3" xfId="0" applyFont="1" applyFill="1" applyBorder="1"/>
    <xf numFmtId="0" fontId="0" fillId="0" borderId="3" xfId="0" applyBorder="1"/>
    <xf numFmtId="0" fontId="1" fillId="0" borderId="32" xfId="0" applyFont="1" applyBorder="1"/>
    <xf numFmtId="8" fontId="0" fillId="0" borderId="0" xfId="0" applyNumberFormat="1"/>
    <xf numFmtId="0" fontId="1" fillId="3" borderId="3" xfId="0" applyFont="1" applyFill="1" applyBorder="1" applyAlignment="1">
      <alignment horizontal="center" vertical="center" wrapText="1"/>
    </xf>
    <xf numFmtId="0" fontId="1" fillId="3" borderId="18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164" fontId="0" fillId="0" borderId="3" xfId="0" applyNumberFormat="1" applyBorder="1" applyProtection="1">
      <protection hidden="1"/>
    </xf>
    <xf numFmtId="0" fontId="0" fillId="4" borderId="1" xfId="0" applyFill="1" applyBorder="1" applyProtection="1">
      <protection locked="0"/>
    </xf>
    <xf numFmtId="164" fontId="0" fillId="4" borderId="1" xfId="0" applyNumberFormat="1" applyFill="1" applyBorder="1" applyProtection="1">
      <protection locked="0"/>
    </xf>
    <xf numFmtId="0" fontId="0" fillId="4" borderId="22" xfId="0" applyFill="1" applyBorder="1" applyProtection="1">
      <protection locked="0"/>
    </xf>
    <xf numFmtId="0" fontId="0" fillId="0" borderId="3" xfId="0" applyBorder="1" applyProtection="1">
      <protection locked="0"/>
    </xf>
    <xf numFmtId="164" fontId="0" fillId="0" borderId="3" xfId="0" applyNumberFormat="1" applyBorder="1" applyProtection="1">
      <protection locked="0"/>
    </xf>
    <xf numFmtId="164" fontId="0" fillId="0" borderId="0" xfId="0" applyNumberFormat="1" applyProtection="1">
      <protection hidden="1"/>
    </xf>
    <xf numFmtId="164" fontId="0" fillId="2" borderId="36" xfId="0" applyNumberFormat="1" applyFill="1" applyBorder="1" applyAlignment="1" applyProtection="1">
      <alignment horizontal="center"/>
      <protection locked="0"/>
    </xf>
    <xf numFmtId="164" fontId="0" fillId="2" borderId="5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164" fontId="0" fillId="2" borderId="24" xfId="0" applyNumberFormat="1" applyFill="1" applyBorder="1" applyAlignment="1" applyProtection="1">
      <alignment horizontal="center"/>
      <protection hidden="1"/>
    </xf>
    <xf numFmtId="0" fontId="0" fillId="2" borderId="19" xfId="0" applyFill="1" applyBorder="1" applyAlignment="1" applyProtection="1">
      <alignment horizontal="center"/>
      <protection hidden="1"/>
    </xf>
    <xf numFmtId="0" fontId="0" fillId="2" borderId="25" xfId="0" applyFill="1" applyBorder="1" applyAlignment="1" applyProtection="1">
      <alignment horizontal="center"/>
      <protection hidden="1"/>
    </xf>
    <xf numFmtId="164" fontId="0" fillId="2" borderId="29" xfId="0" applyNumberFormat="1" applyFill="1" applyBorder="1" applyAlignment="1" applyProtection="1">
      <alignment horizontal="center"/>
      <protection locked="0"/>
    </xf>
    <xf numFmtId="164" fontId="0" fillId="2" borderId="30" xfId="0" applyNumberFormat="1" applyFill="1" applyBorder="1" applyAlignment="1" applyProtection="1">
      <alignment horizontal="center"/>
      <protection locked="0"/>
    </xf>
    <xf numFmtId="164" fontId="0" fillId="2" borderId="31" xfId="0" applyNumberFormat="1" applyFill="1" applyBorder="1" applyAlignment="1" applyProtection="1">
      <alignment horizontal="center"/>
      <protection locked="0"/>
    </xf>
    <xf numFmtId="164" fontId="0" fillId="2" borderId="33" xfId="0" applyNumberFormat="1" applyFill="1" applyBorder="1" applyAlignment="1" applyProtection="1">
      <alignment horizontal="center"/>
      <protection locked="0"/>
    </xf>
    <xf numFmtId="164" fontId="0" fillId="2" borderId="34" xfId="0" applyNumberFormat="1" applyFill="1" applyBorder="1" applyAlignment="1" applyProtection="1">
      <alignment horizontal="center"/>
      <protection locked="0"/>
    </xf>
    <xf numFmtId="164" fontId="0" fillId="2" borderId="35" xfId="0" applyNumberFormat="1" applyFill="1" applyBorder="1" applyAlignment="1" applyProtection="1">
      <alignment horizontal="center"/>
      <protection locked="0"/>
    </xf>
    <xf numFmtId="164" fontId="0" fillId="2" borderId="2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7" xfId="0" applyNumberFormat="1" applyFill="1" applyBorder="1" applyAlignment="1" applyProtection="1">
      <alignment horizontal="center"/>
      <protection locked="0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164" fontId="0" fillId="0" borderId="37" xfId="0" applyNumberFormat="1" applyBorder="1" applyAlignment="1">
      <alignment horizontal="center" wrapText="1"/>
    </xf>
    <xf numFmtId="164" fontId="0" fillId="0" borderId="38" xfId="0" applyNumberFormat="1" applyBorder="1" applyAlignment="1">
      <alignment horizontal="center" wrapText="1"/>
    </xf>
    <xf numFmtId="164" fontId="0" fillId="0" borderId="39" xfId="0" applyNumberFormat="1" applyBorder="1" applyAlignment="1">
      <alignment horizont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  <xf numFmtId="164" fontId="0" fillId="0" borderId="1" xfId="0" applyNumberFormat="1" applyBorder="1" applyProtection="1">
      <protection hidden="1"/>
    </xf>
    <xf numFmtId="164" fontId="0" fillId="0" borderId="22" xfId="0" applyNumberFormat="1" applyBorder="1" applyProtection="1">
      <protection hidden="1"/>
    </xf>
    <xf numFmtId="164" fontId="0" fillId="0" borderId="5" xfId="0" applyNumberFormat="1" applyBorder="1" applyProtection="1">
      <protection hidden="1"/>
    </xf>
    <xf numFmtId="164" fontId="0" fillId="0" borderId="27" xfId="0" applyNumberFormat="1" applyBorder="1" applyProtection="1">
      <protection hidden="1"/>
    </xf>
    <xf numFmtId="164" fontId="0" fillId="0" borderId="8" xfId="0" applyNumberFormat="1" applyBorder="1" applyProtection="1">
      <protection hidden="1"/>
    </xf>
  </cellXfs>
  <cellStyles count="1">
    <cellStyle name="Normální" xfId="0" builtinId="0"/>
  </cellStyles>
  <dxfs count="15"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239AF9-985E-4DFD-995D-4749E4BF3F79}">
  <sheetPr>
    <pageSetUpPr fitToPage="1"/>
  </sheetPr>
  <dimension ref="C5:N41"/>
  <sheetViews>
    <sheetView tabSelected="1" topLeftCell="B5" workbookViewId="0">
      <selection activeCell="G43" sqref="G43"/>
    </sheetView>
  </sheetViews>
  <sheetFormatPr defaultRowHeight="15" x14ac:dyDescent="0.25"/>
  <cols>
    <col min="3" max="3" width="28" customWidth="1"/>
    <col min="4" max="14" width="25.7109375" customWidth="1"/>
  </cols>
  <sheetData>
    <row r="5" spans="3:14" ht="15.75" thickBot="1" x14ac:dyDescent="0.3"/>
    <row r="6" spans="3:14" x14ac:dyDescent="0.25">
      <c r="C6" s="5" t="s">
        <v>4</v>
      </c>
      <c r="D6" s="29"/>
      <c r="E6" s="30"/>
      <c r="F6" s="30"/>
      <c r="G6" s="30"/>
      <c r="H6" s="30"/>
      <c r="I6" s="30"/>
      <c r="J6" s="30"/>
      <c r="K6" s="30"/>
      <c r="L6" s="30"/>
      <c r="M6" s="30"/>
      <c r="N6" s="31"/>
    </row>
    <row r="7" spans="3:14" x14ac:dyDescent="0.25">
      <c r="C7" s="6" t="s">
        <v>0</v>
      </c>
      <c r="D7" s="32"/>
      <c r="E7" s="33"/>
      <c r="F7" s="33"/>
      <c r="G7" s="33"/>
      <c r="H7" s="33"/>
      <c r="I7" s="33"/>
      <c r="J7" s="33"/>
      <c r="K7" s="33"/>
      <c r="L7" s="33"/>
      <c r="M7" s="33"/>
      <c r="N7" s="34"/>
    </row>
    <row r="8" spans="3:14" x14ac:dyDescent="0.25">
      <c r="C8" s="6" t="s">
        <v>1</v>
      </c>
      <c r="D8" s="32"/>
      <c r="E8" s="33"/>
      <c r="F8" s="33"/>
      <c r="G8" s="33"/>
      <c r="H8" s="33"/>
      <c r="I8" s="33"/>
      <c r="J8" s="33"/>
      <c r="K8" s="33"/>
      <c r="L8" s="33"/>
      <c r="M8" s="33"/>
      <c r="N8" s="34"/>
    </row>
    <row r="9" spans="3:14" x14ac:dyDescent="0.25">
      <c r="C9" s="6" t="s">
        <v>2</v>
      </c>
      <c r="D9" s="32"/>
      <c r="E9" s="33"/>
      <c r="F9" s="33"/>
      <c r="G9" s="33"/>
      <c r="H9" s="33"/>
      <c r="I9" s="33"/>
      <c r="J9" s="33"/>
      <c r="K9" s="33"/>
      <c r="L9" s="33"/>
      <c r="M9" s="33"/>
      <c r="N9" s="34"/>
    </row>
    <row r="10" spans="3:14" ht="15.75" thickBot="1" x14ac:dyDescent="0.3">
      <c r="C10" s="7" t="s">
        <v>3</v>
      </c>
      <c r="D10" s="35"/>
      <c r="E10" s="36"/>
      <c r="F10" s="36"/>
      <c r="G10" s="36"/>
      <c r="H10" s="36"/>
      <c r="I10" s="36"/>
      <c r="J10" s="36"/>
      <c r="K10" s="36"/>
      <c r="L10" s="36"/>
      <c r="M10" s="36"/>
      <c r="N10" s="37"/>
    </row>
    <row r="11" spans="3:14" ht="15.75" thickBot="1" x14ac:dyDescent="0.3">
      <c r="C11" s="2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</row>
    <row r="12" spans="3:14" x14ac:dyDescent="0.25">
      <c r="C12" s="5" t="s">
        <v>29</v>
      </c>
      <c r="D12" s="26"/>
      <c r="E12" s="27"/>
      <c r="F12" s="27"/>
      <c r="G12" s="27"/>
      <c r="H12" s="27"/>
      <c r="I12" s="27"/>
      <c r="J12" s="27"/>
      <c r="K12" s="27"/>
      <c r="L12" s="27"/>
      <c r="M12" s="27"/>
      <c r="N12" s="28"/>
    </row>
    <row r="13" spans="3:14" x14ac:dyDescent="0.25">
      <c r="C13" s="6" t="s">
        <v>5</v>
      </c>
      <c r="D13" s="46"/>
      <c r="E13" s="47"/>
      <c r="F13" s="47"/>
      <c r="G13" s="47"/>
      <c r="H13" s="47"/>
      <c r="I13" s="47"/>
      <c r="J13" s="47"/>
      <c r="K13" s="47"/>
      <c r="L13" s="47"/>
      <c r="M13" s="47"/>
      <c r="N13" s="48"/>
    </row>
    <row r="14" spans="3:14" x14ac:dyDescent="0.25">
      <c r="C14" s="6" t="s">
        <v>12</v>
      </c>
      <c r="D14" s="49"/>
      <c r="E14" s="50"/>
      <c r="F14" s="50"/>
      <c r="G14" s="50"/>
      <c r="H14" s="50"/>
      <c r="I14" s="50"/>
      <c r="J14" s="50"/>
      <c r="K14" s="50"/>
      <c r="L14" s="50"/>
      <c r="M14" s="50"/>
      <c r="N14" s="51"/>
    </row>
    <row r="15" spans="3:14" x14ac:dyDescent="0.25">
      <c r="C15" s="8" t="s">
        <v>18</v>
      </c>
      <c r="D15" s="52">
        <v>0.75</v>
      </c>
      <c r="E15" s="53"/>
      <c r="F15" s="53"/>
      <c r="G15" s="53"/>
      <c r="H15" s="53"/>
      <c r="I15" s="53"/>
      <c r="J15" s="53"/>
      <c r="K15" s="53"/>
      <c r="L15" s="53"/>
      <c r="M15" s="53"/>
      <c r="N15" s="54"/>
    </row>
    <row r="16" spans="3:14" ht="15.75" thickBot="1" x14ac:dyDescent="0.3">
      <c r="C16" s="7" t="s">
        <v>19</v>
      </c>
      <c r="D16" s="43"/>
      <c r="E16" s="44"/>
      <c r="F16" s="44"/>
      <c r="G16" s="44"/>
      <c r="H16" s="44"/>
      <c r="I16" s="44"/>
      <c r="J16" s="44"/>
      <c r="K16" s="44"/>
      <c r="L16" s="44"/>
      <c r="M16" s="44"/>
      <c r="N16" s="45"/>
    </row>
    <row r="17" spans="3:14" ht="15.75" thickBot="1" x14ac:dyDescent="0.3">
      <c r="C17" s="11" t="s">
        <v>21</v>
      </c>
      <c r="D17" s="40" t="e">
        <f>(I35+D16)*(D12/D13)</f>
        <v>#DIV/0!</v>
      </c>
      <c r="E17" s="41"/>
      <c r="F17" s="41"/>
      <c r="G17" s="41"/>
      <c r="H17" s="41"/>
      <c r="I17" s="41"/>
      <c r="J17" s="41"/>
      <c r="K17" s="41"/>
      <c r="L17" s="41"/>
      <c r="M17" s="41"/>
      <c r="N17" s="42"/>
    </row>
    <row r="18" spans="3:14" ht="15.75" thickBot="1" x14ac:dyDescent="0.3"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</row>
    <row r="19" spans="3:14" ht="30.75" thickBot="1" x14ac:dyDescent="0.3">
      <c r="C19" s="15" t="s">
        <v>6</v>
      </c>
      <c r="D19" s="16" t="s">
        <v>7</v>
      </c>
      <c r="E19" s="17" t="s">
        <v>23</v>
      </c>
      <c r="F19" s="17" t="s">
        <v>8</v>
      </c>
      <c r="G19" s="17" t="s">
        <v>9</v>
      </c>
      <c r="H19" s="17" t="s">
        <v>10</v>
      </c>
      <c r="I19" s="17" t="s">
        <v>20</v>
      </c>
      <c r="J19" s="17" t="s">
        <v>13</v>
      </c>
      <c r="K19" s="17" t="s">
        <v>14</v>
      </c>
      <c r="L19" s="17" t="s">
        <v>17</v>
      </c>
      <c r="M19" s="17" t="s">
        <v>16</v>
      </c>
      <c r="N19" s="18" t="s">
        <v>11</v>
      </c>
    </row>
    <row r="20" spans="3:14" x14ac:dyDescent="0.25">
      <c r="C20" s="4">
        <v>1</v>
      </c>
      <c r="D20" s="20"/>
      <c r="E20" s="21"/>
      <c r="F20" s="21"/>
      <c r="G20" s="60">
        <f>E20-F20</f>
        <v>0</v>
      </c>
      <c r="H20" s="1">
        <v>1.04</v>
      </c>
      <c r="I20" s="62">
        <f>G20/H20</f>
        <v>0</v>
      </c>
      <c r="J20" s="21"/>
      <c r="K20" s="21"/>
      <c r="L20" s="60">
        <f>J20-K20</f>
        <v>0</v>
      </c>
      <c r="M20" s="38"/>
      <c r="N20" s="55"/>
    </row>
    <row r="21" spans="3:14" x14ac:dyDescent="0.25">
      <c r="C21" s="4">
        <v>2</v>
      </c>
      <c r="D21" s="20"/>
      <c r="E21" s="21"/>
      <c r="F21" s="21"/>
      <c r="G21" s="60">
        <f>E21-F21</f>
        <v>0</v>
      </c>
      <c r="H21" s="1">
        <f>POWER(1.04,2)</f>
        <v>1.0816000000000001</v>
      </c>
      <c r="I21" s="63">
        <f>G21/H21</f>
        <v>0</v>
      </c>
      <c r="J21" s="21"/>
      <c r="K21" s="21"/>
      <c r="L21" s="60">
        <f t="shared" ref="L21:L34" si="0">J21-K21</f>
        <v>0</v>
      </c>
      <c r="M21" s="39"/>
      <c r="N21" s="56"/>
    </row>
    <row r="22" spans="3:14" x14ac:dyDescent="0.25">
      <c r="C22" s="4">
        <v>3</v>
      </c>
      <c r="D22" s="20"/>
      <c r="E22" s="21"/>
      <c r="F22" s="21"/>
      <c r="G22" s="60">
        <f t="shared" ref="G22:G32" si="1">E22-F22</f>
        <v>0</v>
      </c>
      <c r="H22" s="1">
        <f>POWER(1.04,3)</f>
        <v>1.1248640000000001</v>
      </c>
      <c r="I22" s="60">
        <f t="shared" ref="I22:I34" si="2">G22/H22</f>
        <v>0</v>
      </c>
      <c r="J22" s="21"/>
      <c r="K22" s="21"/>
      <c r="L22" s="60">
        <f t="shared" si="0"/>
        <v>0</v>
      </c>
      <c r="M22" s="39"/>
      <c r="N22" s="56"/>
    </row>
    <row r="23" spans="3:14" x14ac:dyDescent="0.25">
      <c r="C23" s="4">
        <v>4</v>
      </c>
      <c r="D23" s="20"/>
      <c r="E23" s="21"/>
      <c r="F23" s="21"/>
      <c r="G23" s="60">
        <f t="shared" si="1"/>
        <v>0</v>
      </c>
      <c r="H23" s="1">
        <f>POWER(1.04,4)</f>
        <v>1.1698585600000002</v>
      </c>
      <c r="I23" s="63">
        <f t="shared" si="2"/>
        <v>0</v>
      </c>
      <c r="J23" s="21"/>
      <c r="K23" s="21"/>
      <c r="L23" s="60">
        <f t="shared" si="0"/>
        <v>0</v>
      </c>
      <c r="M23" s="39"/>
      <c r="N23" s="56"/>
    </row>
    <row r="24" spans="3:14" x14ac:dyDescent="0.25">
      <c r="C24" s="4">
        <v>5</v>
      </c>
      <c r="D24" s="20"/>
      <c r="E24" s="21"/>
      <c r="F24" s="21"/>
      <c r="G24" s="60">
        <f t="shared" si="1"/>
        <v>0</v>
      </c>
      <c r="H24" s="1">
        <f>POWER(1.04,5)</f>
        <v>1.2166529024000003</v>
      </c>
      <c r="I24" s="60">
        <f t="shared" si="2"/>
        <v>0</v>
      </c>
      <c r="J24" s="21"/>
      <c r="K24" s="21"/>
      <c r="L24" s="60">
        <f t="shared" si="0"/>
        <v>0</v>
      </c>
      <c r="M24" s="39"/>
      <c r="N24" s="56"/>
    </row>
    <row r="25" spans="3:14" x14ac:dyDescent="0.25">
      <c r="C25" s="4">
        <v>6</v>
      </c>
      <c r="D25" s="20"/>
      <c r="E25" s="21"/>
      <c r="F25" s="21"/>
      <c r="G25" s="60">
        <f t="shared" si="1"/>
        <v>0</v>
      </c>
      <c r="H25" s="1">
        <f>POWER(1.04,6)</f>
        <v>1.2653190184960004</v>
      </c>
      <c r="I25" s="63">
        <f t="shared" si="2"/>
        <v>0</v>
      </c>
      <c r="J25" s="21"/>
      <c r="K25" s="21"/>
      <c r="L25" s="60">
        <f t="shared" si="0"/>
        <v>0</v>
      </c>
      <c r="M25" s="39"/>
      <c r="N25" s="56"/>
    </row>
    <row r="26" spans="3:14" x14ac:dyDescent="0.25">
      <c r="C26" s="4">
        <v>7</v>
      </c>
      <c r="D26" s="20"/>
      <c r="E26" s="21"/>
      <c r="F26" s="21"/>
      <c r="G26" s="60">
        <f t="shared" si="1"/>
        <v>0</v>
      </c>
      <c r="H26" s="1">
        <f>POWER(1.04,7)</f>
        <v>1.3159317792358403</v>
      </c>
      <c r="I26" s="60">
        <f t="shared" si="2"/>
        <v>0</v>
      </c>
      <c r="J26" s="21"/>
      <c r="K26" s="21"/>
      <c r="L26" s="60">
        <f t="shared" si="0"/>
        <v>0</v>
      </c>
      <c r="M26" s="39"/>
      <c r="N26" s="56"/>
    </row>
    <row r="27" spans="3:14" x14ac:dyDescent="0.25">
      <c r="C27" s="4">
        <v>8</v>
      </c>
      <c r="D27" s="20"/>
      <c r="E27" s="21"/>
      <c r="F27" s="21"/>
      <c r="G27" s="60">
        <f t="shared" si="1"/>
        <v>0</v>
      </c>
      <c r="H27" s="1">
        <f>POWER(1.04,8)</f>
        <v>1.3685690504052741</v>
      </c>
      <c r="I27" s="63">
        <f t="shared" si="2"/>
        <v>0</v>
      </c>
      <c r="J27" s="21"/>
      <c r="K27" s="21"/>
      <c r="L27" s="60">
        <f t="shared" si="0"/>
        <v>0</v>
      </c>
      <c r="M27" s="39"/>
      <c r="N27" s="56"/>
    </row>
    <row r="28" spans="3:14" x14ac:dyDescent="0.25">
      <c r="C28" s="4">
        <v>9</v>
      </c>
      <c r="D28" s="20"/>
      <c r="E28" s="21"/>
      <c r="F28" s="21"/>
      <c r="G28" s="60">
        <f t="shared" si="1"/>
        <v>0</v>
      </c>
      <c r="H28" s="1">
        <f>POWER(1.04,9)</f>
        <v>1.4233118124214852</v>
      </c>
      <c r="I28" s="60">
        <f t="shared" si="2"/>
        <v>0</v>
      </c>
      <c r="J28" s="21"/>
      <c r="K28" s="21"/>
      <c r="L28" s="60">
        <f t="shared" si="0"/>
        <v>0</v>
      </c>
      <c r="M28" s="39"/>
      <c r="N28" s="56"/>
    </row>
    <row r="29" spans="3:14" x14ac:dyDescent="0.25">
      <c r="C29" s="4">
        <v>10</v>
      </c>
      <c r="D29" s="20"/>
      <c r="E29" s="21"/>
      <c r="F29" s="21"/>
      <c r="G29" s="60">
        <f t="shared" si="1"/>
        <v>0</v>
      </c>
      <c r="H29" s="1">
        <f>POWER(1.04,10)</f>
        <v>1.4802442849183446</v>
      </c>
      <c r="I29" s="63">
        <f t="shared" si="2"/>
        <v>0</v>
      </c>
      <c r="J29" s="21"/>
      <c r="K29" s="21"/>
      <c r="L29" s="60">
        <f t="shared" si="0"/>
        <v>0</v>
      </c>
      <c r="M29" s="39"/>
      <c r="N29" s="56"/>
    </row>
    <row r="30" spans="3:14" x14ac:dyDescent="0.25">
      <c r="C30" s="4">
        <v>11</v>
      </c>
      <c r="D30" s="20"/>
      <c r="E30" s="21"/>
      <c r="F30" s="21"/>
      <c r="G30" s="60">
        <f t="shared" si="1"/>
        <v>0</v>
      </c>
      <c r="H30" s="1">
        <f>POWER(1.04,11)</f>
        <v>1.5394540563150783</v>
      </c>
      <c r="I30" s="60">
        <f t="shared" si="2"/>
        <v>0</v>
      </c>
      <c r="J30" s="21"/>
      <c r="K30" s="21"/>
      <c r="L30" s="60">
        <f t="shared" si="0"/>
        <v>0</v>
      </c>
      <c r="M30" s="39"/>
      <c r="N30" s="56"/>
    </row>
    <row r="31" spans="3:14" x14ac:dyDescent="0.25">
      <c r="C31" s="4">
        <v>12</v>
      </c>
      <c r="D31" s="20"/>
      <c r="E31" s="21"/>
      <c r="F31" s="21"/>
      <c r="G31" s="60">
        <f t="shared" si="1"/>
        <v>0</v>
      </c>
      <c r="H31" s="1">
        <f>POWER(1.04,12)</f>
        <v>1.6010322185676817</v>
      </c>
      <c r="I31" s="63">
        <f t="shared" si="2"/>
        <v>0</v>
      </c>
      <c r="J31" s="21"/>
      <c r="K31" s="21"/>
      <c r="L31" s="60">
        <f t="shared" si="0"/>
        <v>0</v>
      </c>
      <c r="M31" s="39"/>
      <c r="N31" s="56"/>
    </row>
    <row r="32" spans="3:14" x14ac:dyDescent="0.25">
      <c r="C32" s="4">
        <v>13</v>
      </c>
      <c r="D32" s="20"/>
      <c r="E32" s="21"/>
      <c r="F32" s="21"/>
      <c r="G32" s="60">
        <f t="shared" si="1"/>
        <v>0</v>
      </c>
      <c r="H32" s="1">
        <f>POWER(1.04,13)</f>
        <v>1.6650735073103891</v>
      </c>
      <c r="I32" s="60">
        <f t="shared" si="2"/>
        <v>0</v>
      </c>
      <c r="J32" s="21"/>
      <c r="K32" s="21"/>
      <c r="L32" s="60">
        <f t="shared" si="0"/>
        <v>0</v>
      </c>
      <c r="M32" s="39"/>
      <c r="N32" s="56"/>
    </row>
    <row r="33" spans="3:14" x14ac:dyDescent="0.25">
      <c r="C33" s="4">
        <v>14</v>
      </c>
      <c r="D33" s="20"/>
      <c r="E33" s="21"/>
      <c r="F33" s="21"/>
      <c r="G33" s="60">
        <f>E33-F33</f>
        <v>0</v>
      </c>
      <c r="H33" s="1">
        <f>POWER(1.04,14)</f>
        <v>1.7316764476028046</v>
      </c>
      <c r="I33" s="63">
        <f t="shared" si="2"/>
        <v>0</v>
      </c>
      <c r="J33" s="21"/>
      <c r="K33" s="21"/>
      <c r="L33" s="60">
        <f t="shared" si="0"/>
        <v>0</v>
      </c>
      <c r="M33" s="39"/>
      <c r="N33" s="56"/>
    </row>
    <row r="34" spans="3:14" ht="15.75" thickBot="1" x14ac:dyDescent="0.3">
      <c r="C34" s="13">
        <v>15</v>
      </c>
      <c r="D34" s="22"/>
      <c r="E34" s="21"/>
      <c r="F34" s="21"/>
      <c r="G34" s="61">
        <f>E34-F34+M35</f>
        <v>0</v>
      </c>
      <c r="H34" s="1">
        <f>POWER(1.04,15)</f>
        <v>1.8009435055069167</v>
      </c>
      <c r="I34" s="64">
        <f t="shared" si="2"/>
        <v>0</v>
      </c>
      <c r="J34" s="21"/>
      <c r="K34" s="21"/>
      <c r="L34" s="61">
        <f t="shared" si="0"/>
        <v>0</v>
      </c>
      <c r="M34" s="39"/>
      <c r="N34" s="57"/>
    </row>
    <row r="35" spans="3:14" ht="15.75" thickBot="1" x14ac:dyDescent="0.3">
      <c r="C35" s="10" t="s">
        <v>15</v>
      </c>
      <c r="D35" s="23"/>
      <c r="E35" s="24"/>
      <c r="F35" s="24"/>
      <c r="G35" s="19">
        <f>SUM(G20:G34)</f>
        <v>0</v>
      </c>
      <c r="H35" s="12"/>
      <c r="I35" s="19">
        <f>SUM(I20:I34)</f>
        <v>0</v>
      </c>
      <c r="J35" s="24"/>
      <c r="K35" s="24"/>
      <c r="L35" s="19">
        <f>SUM(L20:L34)</f>
        <v>0</v>
      </c>
      <c r="M35" s="19">
        <f>MAX(0,D14-L35)</f>
        <v>0</v>
      </c>
      <c r="N35" s="19" t="e">
        <f>(D12-D17)*D15</f>
        <v>#DIV/0!</v>
      </c>
    </row>
    <row r="39" spans="3:14" x14ac:dyDescent="0.25">
      <c r="I39" s="14"/>
    </row>
    <row r="41" spans="3:14" x14ac:dyDescent="0.25">
      <c r="M41" s="25"/>
    </row>
  </sheetData>
  <sheetProtection algorithmName="SHA-512" hashValue="awSo0YT/+9pdVrwxco9AwO1MnGZnT69xUaIAOod67sFlb/tX12AIUJJV+JNqgkOGNYGwA1JECmBDYkHpM7c7nQ==" saltValue="/X0TbKE+awc40HTDk/PBJg==" spinCount="100000" sheet="1" objects="1" scenarios="1"/>
  <mergeCells count="13">
    <mergeCell ref="M20:M34"/>
    <mergeCell ref="D17:N17"/>
    <mergeCell ref="D16:N16"/>
    <mergeCell ref="D13:N13"/>
    <mergeCell ref="D14:N14"/>
    <mergeCell ref="D15:N15"/>
    <mergeCell ref="N20:N34"/>
    <mergeCell ref="D12:N12"/>
    <mergeCell ref="D6:N6"/>
    <mergeCell ref="D7:N7"/>
    <mergeCell ref="D8:N8"/>
    <mergeCell ref="D9:N9"/>
    <mergeCell ref="D10:N10"/>
  </mergeCells>
  <conditionalFormatting sqref="E20">
    <cfRule type="expression" dxfId="14" priority="15">
      <formula>E20&lt;K20</formula>
    </cfRule>
  </conditionalFormatting>
  <conditionalFormatting sqref="E21">
    <cfRule type="expression" dxfId="13" priority="14">
      <formula>E21&lt;K21</formula>
    </cfRule>
  </conditionalFormatting>
  <conditionalFormatting sqref="E22">
    <cfRule type="expression" dxfId="12" priority="13">
      <formula>E22&lt;K22</formula>
    </cfRule>
  </conditionalFormatting>
  <conditionalFormatting sqref="E23">
    <cfRule type="expression" dxfId="11" priority="12">
      <formula>E23&lt;K23</formula>
    </cfRule>
  </conditionalFormatting>
  <conditionalFormatting sqref="E24">
    <cfRule type="expression" dxfId="10" priority="11">
      <formula>E24&lt;K24</formula>
    </cfRule>
  </conditionalFormatting>
  <conditionalFormatting sqref="E25">
    <cfRule type="expression" dxfId="9" priority="10">
      <formula>E25&lt;K25</formula>
    </cfRule>
  </conditionalFormatting>
  <conditionalFormatting sqref="E26">
    <cfRule type="expression" dxfId="8" priority="9">
      <formula>E26&lt;K26</formula>
    </cfRule>
  </conditionalFormatting>
  <conditionalFormatting sqref="E27">
    <cfRule type="expression" dxfId="7" priority="8">
      <formula>E27&lt;K27</formula>
    </cfRule>
  </conditionalFormatting>
  <conditionalFormatting sqref="E28">
    <cfRule type="expression" dxfId="6" priority="7">
      <formula>E28&lt;K28</formula>
    </cfRule>
  </conditionalFormatting>
  <conditionalFormatting sqref="E29">
    <cfRule type="expression" dxfId="5" priority="6">
      <formula>E29&lt;K29</formula>
    </cfRule>
  </conditionalFormatting>
  <conditionalFormatting sqref="E30">
    <cfRule type="expression" dxfId="4" priority="5">
      <formula>E30&lt;K30</formula>
    </cfRule>
  </conditionalFormatting>
  <conditionalFormatting sqref="E31">
    <cfRule type="expression" dxfId="3" priority="4">
      <formula>E31&lt;K31</formula>
    </cfRule>
  </conditionalFormatting>
  <conditionalFormatting sqref="E32">
    <cfRule type="expression" dxfId="2" priority="3">
      <formula>E32&lt;K32</formula>
    </cfRule>
  </conditionalFormatting>
  <conditionalFormatting sqref="E33">
    <cfRule type="expression" dxfId="1" priority="2">
      <formula>E33&lt;K33</formula>
    </cfRule>
  </conditionalFormatting>
  <conditionalFormatting sqref="E34">
    <cfRule type="expression" dxfId="0" priority="1">
      <formula>E34&lt;K34</formula>
    </cfRule>
  </conditionalFormatting>
  <pageMargins left="0.7" right="0.7" top="0.78740157499999996" bottom="0.78740157499999996" header="0.3" footer="0.3"/>
  <pageSetup paperSize="9" scale="3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A8C6E6-FD53-4A28-AEA3-B6F6A7241403}">
  <dimension ref="A1:Z7"/>
  <sheetViews>
    <sheetView workbookViewId="0">
      <selection activeCell="Q12" sqref="Q12"/>
    </sheetView>
  </sheetViews>
  <sheetFormatPr defaultRowHeight="15" x14ac:dyDescent="0.25"/>
  <sheetData>
    <row r="1" spans="1:26" x14ac:dyDescent="0.25">
      <c r="A1" s="58" t="s">
        <v>22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</row>
    <row r="2" spans="1:26" x14ac:dyDescent="0.25">
      <c r="A2" s="58" t="s">
        <v>24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</row>
    <row r="3" spans="1:26" x14ac:dyDescent="0.25">
      <c r="A3" s="58" t="s">
        <v>27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  <c r="Y3" s="58"/>
      <c r="Z3" s="58"/>
    </row>
    <row r="4" spans="1:26" ht="42.75" customHeight="1" x14ac:dyDescent="0.25">
      <c r="A4" s="59" t="s">
        <v>26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</row>
    <row r="5" spans="1:26" x14ac:dyDescent="0.25">
      <c r="A5" s="58" t="s">
        <v>25</v>
      </c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  <c r="X5" s="58"/>
      <c r="Y5" s="58"/>
      <c r="Z5" s="58"/>
    </row>
    <row r="6" spans="1:26" x14ac:dyDescent="0.25">
      <c r="A6" s="58" t="s">
        <v>30</v>
      </c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  <c r="X6" s="58"/>
      <c r="Y6" s="58"/>
      <c r="Z6" s="58"/>
    </row>
    <row r="7" spans="1:26" x14ac:dyDescent="0.25">
      <c r="A7" s="58" t="s">
        <v>28</v>
      </c>
      <c r="B7" s="58"/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  <c r="Z7" s="58"/>
    </row>
  </sheetData>
  <sheetProtection algorithmName="SHA-512" hashValue="TviwyunMNY6zWBixw/xyQuiHpCi8kzjXxs8+vs2ojcJ+jjfIW8uru26eqPltyxk4c7Go4j8ojVQ8M0wRZUXOZQ==" saltValue="2y2aUAL5UyMUarz6GQ3Vyg==" spinCount="100000" sheet="1" objects="1" scenarios="1"/>
  <mergeCells count="7">
    <mergeCell ref="A6:Z6"/>
    <mergeCell ref="A7:Z7"/>
    <mergeCell ref="A1:Z1"/>
    <mergeCell ref="A2:Z2"/>
    <mergeCell ref="A3:Z3"/>
    <mergeCell ref="A4:Z4"/>
    <mergeCell ref="A5:Z5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MOP OPPIK</vt:lpstr>
      <vt:lpstr>Návodka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Šťáva Zdeněk</dc:creator>
  <cp:lastModifiedBy>Šťáva Zdeněk</cp:lastModifiedBy>
  <cp:lastPrinted>2022-11-28T06:41:58Z</cp:lastPrinted>
  <dcterms:created xsi:type="dcterms:W3CDTF">2022-09-01T06:49:23Z</dcterms:created>
  <dcterms:modified xsi:type="dcterms:W3CDTF">2023-01-13T09:40:32Z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79dbf13-dba3-469b-a7af-e84a8c38b3fd_Enabled">
    <vt:lpwstr>true</vt:lpwstr>
  </property>
  <property fmtid="{D5CDD505-2E9C-101B-9397-08002B2CF9AE}" pid="3" name="MSIP_Label_d79dbf13-dba3-469b-a7af-e84a8c38b3fd_SetDate">
    <vt:lpwstr>2022-09-01T06:49:23Z</vt:lpwstr>
  </property>
  <property fmtid="{D5CDD505-2E9C-101B-9397-08002B2CF9AE}" pid="4" name="MSIP_Label_d79dbf13-dba3-469b-a7af-e84a8c38b3fd_Method">
    <vt:lpwstr>Standard</vt:lpwstr>
  </property>
  <property fmtid="{D5CDD505-2E9C-101B-9397-08002B2CF9AE}" pid="5" name="MSIP_Label_d79dbf13-dba3-469b-a7af-e84a8c38b3fd_Name">
    <vt:lpwstr>Obecné</vt:lpwstr>
  </property>
  <property fmtid="{D5CDD505-2E9C-101B-9397-08002B2CF9AE}" pid="6" name="MSIP_Label_d79dbf13-dba3-469b-a7af-e84a8c38b3fd_SiteId">
    <vt:lpwstr>7f4d05a7-f98a-4578-9ef7-f80fe5d8a22b</vt:lpwstr>
  </property>
  <property fmtid="{D5CDD505-2E9C-101B-9397-08002B2CF9AE}" pid="7" name="MSIP_Label_d79dbf13-dba3-469b-a7af-e84a8c38b3fd_ActionId">
    <vt:lpwstr>9a0a30d3-e350-4fbd-9388-d3eb689414ff</vt:lpwstr>
  </property>
  <property fmtid="{D5CDD505-2E9C-101B-9397-08002B2CF9AE}" pid="8" name="MSIP_Label_d79dbf13-dba3-469b-a7af-e84a8c38b3fd_ContentBits">
    <vt:lpwstr>0</vt:lpwstr>
  </property>
</Properties>
</file>