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pvhome\data$\21300\61160-vyhrazeno\Metodika\OM OP TAK\M OP TAK\Přípravna_změna loga\Lucie_  2. publicita_web\8. Formulář ekonomického hodnocení\"/>
    </mc:Choice>
  </mc:AlternateContent>
  <xr:revisionPtr revIDLastSave="0" documentId="13_ncr:1_{59573E78-A2C1-4747-98A6-10C5AB137B40}" xr6:coauthVersionLast="47" xr6:coauthVersionMax="47" xr10:uidLastSave="{00000000-0000-0000-0000-000000000000}"/>
  <workbookProtection workbookAlgorithmName="SHA-512" workbookHashValue="lUNI67z3SrYZNu/WS+GRy2zH4m2lDrMSkLjhpZ994eSrwfj0lrk7Q9l1KtZF/hUeMhLyusImskMc1zg486XSVg==" workbookSaltValue="gubMTcf1pJNyChak0O9mBg==" workbookSpinCount="100000" lockStructure="1"/>
  <bookViews>
    <workbookView xWindow="-120" yWindow="-120" windowWidth="38640" windowHeight="21240" xr2:uid="{00000000-000D-0000-FFFF-FFFF00000000}"/>
  </bookViews>
  <sheets>
    <sheet name="Lis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M18" i="1"/>
  <c r="L16" i="1"/>
  <c r="L17" i="1"/>
  <c r="G14" i="1" l="1"/>
  <c r="L15" i="1"/>
  <c r="M17" i="1"/>
  <c r="L19" i="1" l="1"/>
  <c r="Q15" i="1" l="1"/>
  <c r="H14" i="1"/>
  <c r="D31" i="1" l="1"/>
  <c r="C31" i="1"/>
  <c r="G17" i="1" s="1"/>
  <c r="H26" i="1" l="1"/>
  <c r="G26" i="1"/>
  <c r="D14" i="1" l="1"/>
  <c r="C14" i="1"/>
  <c r="G13" i="1" l="1"/>
  <c r="G12" i="1"/>
  <c r="H13" i="1"/>
  <c r="H12" i="1"/>
  <c r="D7" i="1"/>
  <c r="H27" i="1" s="1"/>
  <c r="G20" i="1" l="1"/>
  <c r="D28" i="1" l="1"/>
  <c r="H11" i="1" l="1"/>
  <c r="G11" i="1"/>
  <c r="C28" i="1"/>
  <c r="H32" i="1"/>
  <c r="G27" i="1"/>
  <c r="G32" i="1" s="1"/>
  <c r="H20" i="1"/>
  <c r="H31" i="1" s="1"/>
  <c r="G31" i="1"/>
  <c r="D20" i="1"/>
  <c r="H25" i="1" s="1"/>
  <c r="H21" i="1"/>
  <c r="H16" i="1"/>
  <c r="C20" i="1"/>
  <c r="G25" i="1" s="1"/>
  <c r="G21" i="1"/>
  <c r="G16" i="1"/>
  <c r="H24" i="1" l="1"/>
  <c r="D35" i="1"/>
  <c r="H23" i="1" s="1"/>
  <c r="G24" i="1"/>
  <c r="C35" i="1"/>
  <c r="G23" i="1" s="1"/>
  <c r="H19" i="1"/>
  <c r="H18" i="1"/>
  <c r="G15" i="1"/>
  <c r="G30" i="1" s="1"/>
  <c r="G22" i="1"/>
  <c r="G18" i="1"/>
  <c r="G19" i="1"/>
  <c r="H22" i="1"/>
  <c r="H17" i="1"/>
  <c r="H15" i="1"/>
  <c r="H30" i="1" s="1"/>
  <c r="H34" i="1" l="1"/>
  <c r="G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Pustaj Marek</author>
    <author>Svoboda Petr</author>
  </authors>
  <commentList>
    <comment ref="B7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Vyplňujte stejně jako všechny ostatní data v tisících Kč.</t>
        </r>
      </text>
    </comment>
    <comment ref="C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Vyplňujte dle výkazů za poslední zdaňovací období ze sloupce minulé období.
Např. rok 2023 se vyplní z výkazů za rok 2024 ze sloupce minulé období.</t>
        </r>
      </text>
    </comment>
    <comment ref="D11" authorId="1" shapeId="0" xr:uid="{0EAE7A17-CE8B-46C6-8E0C-1E3303D1A3F7}">
      <text>
        <r>
          <rPr>
            <b/>
            <sz val="9"/>
            <color indexed="81"/>
            <rFont val="Tahoma"/>
            <charset val="1"/>
          </rPr>
          <t>poslední uzavřené zdaňovací období</t>
        </r>
      </text>
    </comment>
    <comment ref="B23" authorId="1" shapeId="0" xr:uid="{8FC145E3-1C12-4BA3-BA4A-A3FC3487BAA7}">
      <text>
        <r>
          <rPr>
            <sz val="9"/>
            <color indexed="81"/>
            <rFont val="Tahoma"/>
            <family val="2"/>
            <charset val="238"/>
          </rPr>
          <t>znaménko uveďte dle výkazů</t>
        </r>
      </text>
    </comment>
    <comment ref="B3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Znaménko uveďte dle výkazů.</t>
        </r>
      </text>
    </comment>
  </commentList>
</comments>
</file>

<file path=xl/sharedStrings.xml><?xml version="1.0" encoding="utf-8"?>
<sst xmlns="http://schemas.openxmlformats.org/spreadsheetml/2006/main" count="91" uniqueCount="84">
  <si>
    <t xml:space="preserve">Vyplňte pouze bílá pole </t>
  </si>
  <si>
    <t>Údaje vyplňte v tisících Kč</t>
  </si>
  <si>
    <t>Název společnosti</t>
  </si>
  <si>
    <t>IČ</t>
  </si>
  <si>
    <t>Požadovaná dotace</t>
  </si>
  <si>
    <t>Datum podání posledního daňového přiznání na FÚ</t>
  </si>
  <si>
    <t>ROZVAHA</t>
  </si>
  <si>
    <t>Aktiva</t>
  </si>
  <si>
    <t>Likvidita celková</t>
  </si>
  <si>
    <t>B.</t>
  </si>
  <si>
    <t>Dlouhodobý majetek</t>
  </si>
  <si>
    <t>Likvidita běžná</t>
  </si>
  <si>
    <t>C.</t>
  </si>
  <si>
    <t>Oběžná aktiva</t>
  </si>
  <si>
    <t>Likvidita rychlá</t>
  </si>
  <si>
    <t>C.I.</t>
  </si>
  <si>
    <t>Zásoby</t>
  </si>
  <si>
    <t>Celková zadluženost v %</t>
  </si>
  <si>
    <t>A</t>
  </si>
  <si>
    <t>souhrně</t>
  </si>
  <si>
    <t>C.II.1</t>
  </si>
  <si>
    <t>Dlouhodobé pohledávky</t>
  </si>
  <si>
    <t>Úrokové krytí</t>
  </si>
  <si>
    <t>B</t>
  </si>
  <si>
    <t>C.II.2</t>
  </si>
  <si>
    <t>Krátkodobé pohledávky</t>
  </si>
  <si>
    <t>Doba obratu kr. pohledávek</t>
  </si>
  <si>
    <t>E1</t>
  </si>
  <si>
    <t>C.III.</t>
  </si>
  <si>
    <t>Krátkodobý finanční majetek</t>
  </si>
  <si>
    <t>Doba obratu zásob</t>
  </si>
  <si>
    <t>E2</t>
  </si>
  <si>
    <t>C.IV.</t>
  </si>
  <si>
    <t>Peněžní prostředky</t>
  </si>
  <si>
    <t>Doba obratu kr. závazků</t>
  </si>
  <si>
    <t>E</t>
  </si>
  <si>
    <t>Pasiva</t>
  </si>
  <si>
    <t>ROA</t>
  </si>
  <si>
    <t>A.</t>
  </si>
  <si>
    <t>Vlastní kapitál</t>
  </si>
  <si>
    <t>ROE</t>
  </si>
  <si>
    <t>A.I.</t>
  </si>
  <si>
    <t>Základní kapitál</t>
  </si>
  <si>
    <t>ROS</t>
  </si>
  <si>
    <t>A.IV.</t>
  </si>
  <si>
    <t>Výsledek hospodaření minulých let (+/-)</t>
  </si>
  <si>
    <t>Osobní náklady % PH</t>
  </si>
  <si>
    <t>Dlouhodobé závazky</t>
  </si>
  <si>
    <t>Doba obratu aktiv</t>
  </si>
  <si>
    <t>C.II.</t>
  </si>
  <si>
    <t>Krátkodobé závazky</t>
  </si>
  <si>
    <t>Leverage</t>
  </si>
  <si>
    <t>Stálá aktiva v % dlouhodobých pasiv</t>
  </si>
  <si>
    <t>Dotace/Aktiva</t>
  </si>
  <si>
    <t>VZZ</t>
  </si>
  <si>
    <t>I.</t>
  </si>
  <si>
    <t>Tržby z prodeje výrobků a služeb</t>
  </si>
  <si>
    <t>Hodnocení</t>
  </si>
  <si>
    <t>II.</t>
  </si>
  <si>
    <t>Tržby za prodej zboží</t>
  </si>
  <si>
    <t>Zadluženost</t>
  </si>
  <si>
    <t>Suma tržeb</t>
  </si>
  <si>
    <t>Výkonová spotřeba</t>
  </si>
  <si>
    <t>Změna stavu zásob vlastní činnosti (+/-)</t>
  </si>
  <si>
    <t>Aktivace (-)</t>
  </si>
  <si>
    <t>Výsledek</t>
  </si>
  <si>
    <t>Přidaná hodnota</t>
  </si>
  <si>
    <t>D.</t>
  </si>
  <si>
    <t>Osobní náklady</t>
  </si>
  <si>
    <t>Poznámka:</t>
  </si>
  <si>
    <t>E.1.1</t>
  </si>
  <si>
    <t>Úpravy hodnot dl. nehm. a hm. majetku - trvalé</t>
  </si>
  <si>
    <t>III.</t>
  </si>
  <si>
    <t>Ostatní provozní výnosy</t>
  </si>
  <si>
    <t>J.</t>
  </si>
  <si>
    <t>Nákladové úroky a podobné náklady</t>
  </si>
  <si>
    <t>Výsledek hospodaření před zdaněním (EBT)</t>
  </si>
  <si>
    <t>Výsledek hospodaření za účetní období (EAT)</t>
  </si>
  <si>
    <t>Čestně prohlašuji, že veškeré vyplněné údaje odpovídají skutečnosti a jsou v souladu s finančními výkazy žadatele.</t>
  </si>
  <si>
    <t>Čestně prohlašuji, že jsou vyplněné údaje za poslední dvě zdaňovací období.</t>
  </si>
  <si>
    <t>Provádění neoprávněných zásahů v dokumentu a zkreslení údajů pro účely ekonomického hodnocení může být posouzeno podle § 212 odst. 1 zákona č. 40/2009 Sb., trestní zákoník jako dotační podvod.</t>
  </si>
  <si>
    <t>Pokud posuzovaný podnik vykazuje finanční hodnoty v jiné měně, než je CZK, použije se pro přepočet kurz této měny k CZK vyhlášený ČNB k rozvahovému dni.</t>
  </si>
  <si>
    <t>Pohledávky po splatnosti (delší jak 180 dnů)</t>
  </si>
  <si>
    <t>Datum uzavření posledního zdaňovacího období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</si>
</sst>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3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9"/>
      <color indexed="81"/>
      <name val="Tahoma"/>
      <family val="2"/>
      <charset val="238"/>
    </font>
    <font>
      <sz val="11"/>
      <color theme="0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.5"/>
      <color theme="0"/>
      <name val="Arial"/>
      <family val="2"/>
      <charset val="238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4" fillId="0" borderId="0" xfId="0" applyFont="1" applyProtection="1">
      <protection hidden="1"/>
    </xf>
    <xf numFmtId="4" fontId="0" fillId="0" borderId="0" xfId="0" applyNumberFormat="1" applyAlignment="1" applyProtection="1">
      <alignment horizontal="right"/>
      <protection hidden="1"/>
    </xf>
    <xf numFmtId="4" fontId="0" fillId="0" borderId="0" xfId="0" applyNumberFormat="1" applyProtection="1">
      <protection hidden="1"/>
    </xf>
    <xf numFmtId="0" fontId="5" fillId="0" borderId="0" xfId="0" applyFont="1"/>
    <xf numFmtId="0" fontId="7" fillId="0" borderId="0" xfId="0" applyFo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1" fillId="2" borderId="5" xfId="0" applyFont="1" applyFill="1" applyBorder="1"/>
    <xf numFmtId="0" fontId="2" fillId="3" borderId="3" xfId="0" applyFont="1" applyFill="1" applyBorder="1" applyAlignment="1" applyProtection="1">
      <alignment horizontal="center"/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0" fillId="3" borderId="4" xfId="0" applyFill="1" applyBorder="1" applyProtection="1">
      <protection hidden="1"/>
    </xf>
    <xf numFmtId="4" fontId="0" fillId="3" borderId="4" xfId="0" applyNumberFormat="1" applyFill="1" applyBorder="1" applyAlignment="1" applyProtection="1">
      <alignment horizontal="right"/>
      <protection hidden="1"/>
    </xf>
    <xf numFmtId="0" fontId="0" fillId="3" borderId="5" xfId="0" applyFill="1" applyBorder="1" applyProtection="1">
      <protection hidden="1"/>
    </xf>
    <xf numFmtId="4" fontId="0" fillId="3" borderId="5" xfId="0" applyNumberFormat="1" applyFill="1" applyBorder="1" applyAlignment="1" applyProtection="1">
      <alignment horizontal="right"/>
      <protection hidden="1"/>
    </xf>
    <xf numFmtId="0" fontId="0" fillId="3" borderId="6" xfId="0" applyFill="1" applyBorder="1" applyProtection="1">
      <protection hidden="1"/>
    </xf>
    <xf numFmtId="4" fontId="0" fillId="3" borderId="6" xfId="0" applyNumberFormat="1" applyFill="1" applyBorder="1" applyAlignment="1" applyProtection="1">
      <alignment horizontal="right"/>
      <protection hidden="1"/>
    </xf>
    <xf numFmtId="0" fontId="0" fillId="3" borderId="7" xfId="0" applyFill="1" applyBorder="1" applyProtection="1">
      <protection hidden="1"/>
    </xf>
    <xf numFmtId="4" fontId="0" fillId="3" borderId="7" xfId="0" applyNumberFormat="1" applyFill="1" applyBorder="1" applyAlignment="1" applyProtection="1">
      <alignment horizontal="right"/>
      <protection hidden="1"/>
    </xf>
    <xf numFmtId="0" fontId="0" fillId="3" borderId="8" xfId="0" applyFill="1" applyBorder="1" applyProtection="1">
      <protection hidden="1"/>
    </xf>
    <xf numFmtId="4" fontId="0" fillId="3" borderId="8" xfId="0" applyNumberFormat="1" applyFill="1" applyBorder="1" applyAlignment="1" applyProtection="1">
      <alignment horizontal="right"/>
      <protection hidden="1"/>
    </xf>
    <xf numFmtId="0" fontId="0" fillId="3" borderId="9" xfId="0" applyFill="1" applyBorder="1" applyProtection="1">
      <protection hidden="1"/>
    </xf>
    <xf numFmtId="4" fontId="0" fillId="3" borderId="9" xfId="0" applyNumberFormat="1" applyFill="1" applyBorder="1" applyAlignment="1" applyProtection="1">
      <alignment horizontal="right"/>
      <protection hidden="1"/>
    </xf>
    <xf numFmtId="4" fontId="0" fillId="3" borderId="10" xfId="0" applyNumberFormat="1" applyFill="1" applyBorder="1" applyAlignment="1" applyProtection="1">
      <alignment horizontal="right"/>
      <protection hidden="1"/>
    </xf>
    <xf numFmtId="0" fontId="0" fillId="3" borderId="3" xfId="0" applyFill="1" applyBorder="1" applyProtection="1">
      <protection hidden="1"/>
    </xf>
    <xf numFmtId="4" fontId="0" fillId="3" borderId="1" xfId="0" applyNumberForma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4" fontId="3" fillId="3" borderId="7" xfId="0" applyNumberFormat="1" applyFont="1" applyFill="1" applyBorder="1" applyAlignment="1" applyProtection="1">
      <alignment horizontal="right"/>
      <protection hidden="1"/>
    </xf>
    <xf numFmtId="0" fontId="3" fillId="3" borderId="5" xfId="0" applyFont="1" applyFill="1" applyBorder="1" applyProtection="1">
      <protection hidden="1"/>
    </xf>
    <xf numFmtId="4" fontId="3" fillId="3" borderId="9" xfId="0" applyNumberFormat="1" applyFont="1" applyFill="1" applyBorder="1" applyAlignment="1" applyProtection="1">
      <alignment horizontal="right"/>
      <protection hidden="1"/>
    </xf>
    <xf numFmtId="0" fontId="5" fillId="3" borderId="11" xfId="0" applyFont="1" applyFill="1" applyBorder="1" applyProtection="1">
      <protection hidden="1"/>
    </xf>
    <xf numFmtId="0" fontId="5" fillId="3" borderId="12" xfId="0" applyFont="1" applyFill="1" applyBorder="1" applyProtection="1">
      <protection hidden="1"/>
    </xf>
    <xf numFmtId="0" fontId="5" fillId="3" borderId="4" xfId="0" applyFont="1" applyFill="1" applyBorder="1" applyProtection="1">
      <protection hidden="1"/>
    </xf>
    <xf numFmtId="3" fontId="0" fillId="3" borderId="13" xfId="0" applyNumberFormat="1" applyFill="1" applyBorder="1" applyProtection="1">
      <protection hidden="1"/>
    </xf>
    <xf numFmtId="3" fontId="0" fillId="3" borderId="14" xfId="0" applyNumberFormat="1" applyFill="1" applyBorder="1" applyProtection="1">
      <protection hidden="1"/>
    </xf>
    <xf numFmtId="0" fontId="5" fillId="3" borderId="5" xfId="0" applyFont="1" applyFill="1" applyBorder="1" applyProtection="1">
      <protection hidden="1"/>
    </xf>
    <xf numFmtId="3" fontId="0" fillId="3" borderId="15" xfId="0" applyNumberFormat="1" applyFill="1" applyBorder="1" applyProtection="1">
      <protection hidden="1"/>
    </xf>
    <xf numFmtId="3" fontId="0" fillId="3" borderId="16" xfId="0" applyNumberFormat="1" applyFill="1" applyBorder="1" applyProtection="1">
      <protection hidden="1"/>
    </xf>
    <xf numFmtId="0" fontId="5" fillId="3" borderId="6" xfId="0" applyFont="1" applyFill="1" applyBorder="1" applyProtection="1">
      <protection hidden="1"/>
    </xf>
    <xf numFmtId="3" fontId="0" fillId="3" borderId="17" xfId="0" applyNumberFormat="1" applyFill="1" applyBorder="1" applyProtection="1">
      <protection hidden="1"/>
    </xf>
    <xf numFmtId="3" fontId="0" fillId="3" borderId="18" xfId="0" applyNumberFormat="1" applyFill="1" applyBorder="1" applyProtection="1">
      <protection hidden="1"/>
    </xf>
    <xf numFmtId="0" fontId="5" fillId="3" borderId="3" xfId="0" applyFont="1" applyFill="1" applyBorder="1" applyProtection="1">
      <protection hidden="1"/>
    </xf>
    <xf numFmtId="3" fontId="0" fillId="3" borderId="12" xfId="0" applyNumberFormat="1" applyFill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/>
    <xf numFmtId="4" fontId="0" fillId="3" borderId="19" xfId="0" applyNumberFormat="1" applyFill="1" applyBorder="1" applyAlignment="1" applyProtection="1">
      <alignment horizontal="right"/>
      <protection hidden="1"/>
    </xf>
    <xf numFmtId="4" fontId="0" fillId="3" borderId="20" xfId="0" applyNumberFormat="1" applyFill="1" applyBorder="1" applyAlignment="1" applyProtection="1">
      <alignment horizontal="right"/>
      <protection hidden="1"/>
    </xf>
    <xf numFmtId="4" fontId="0" fillId="3" borderId="21" xfId="0" applyNumberFormat="1" applyFill="1" applyBorder="1" applyAlignment="1" applyProtection="1">
      <alignment horizontal="right"/>
      <protection hidden="1"/>
    </xf>
    <xf numFmtId="4" fontId="3" fillId="3" borderId="19" xfId="0" applyNumberFormat="1" applyFont="1" applyFill="1" applyBorder="1" applyAlignment="1" applyProtection="1">
      <alignment horizontal="right"/>
      <protection hidden="1"/>
    </xf>
    <xf numFmtId="4" fontId="3" fillId="3" borderId="20" xfId="0" applyNumberFormat="1" applyFont="1" applyFill="1" applyBorder="1" applyAlignment="1" applyProtection="1">
      <alignment horizontal="right"/>
      <protection hidden="1"/>
    </xf>
    <xf numFmtId="0" fontId="0" fillId="5" borderId="7" xfId="0" applyFill="1" applyBorder="1" applyProtection="1">
      <protection hidden="1"/>
    </xf>
    <xf numFmtId="0" fontId="4" fillId="5" borderId="3" xfId="0" applyFont="1" applyFill="1" applyBorder="1" applyProtection="1">
      <protection hidden="1"/>
    </xf>
    <xf numFmtId="1" fontId="2" fillId="0" borderId="2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1" fontId="2" fillId="2" borderId="1" xfId="0" applyNumberFormat="1" applyFont="1" applyFill="1" applyBorder="1" applyAlignment="1">
      <alignment horizontal="center"/>
    </xf>
    <xf numFmtId="4" fontId="0" fillId="5" borderId="7" xfId="0" applyNumberFormat="1" applyFill="1" applyBorder="1" applyAlignment="1" applyProtection="1">
      <alignment horizontal="right"/>
      <protection hidden="1"/>
    </xf>
    <xf numFmtId="4" fontId="0" fillId="5" borderId="8" xfId="0" applyNumberFormat="1" applyFill="1" applyBorder="1" applyAlignment="1" applyProtection="1">
      <alignment horizontal="right"/>
      <protection hidden="1"/>
    </xf>
    <xf numFmtId="1" fontId="8" fillId="0" borderId="0" xfId="0" applyNumberFormat="1" applyFont="1" applyAlignment="1">
      <alignment horizontal="center"/>
    </xf>
    <xf numFmtId="1" fontId="2" fillId="0" borderId="1" xfId="0" applyNumberFormat="1" applyFont="1" applyBorder="1" applyAlignment="1" applyProtection="1">
      <alignment horizontal="center"/>
      <protection locked="0"/>
    </xf>
    <xf numFmtId="3" fontId="0" fillId="0" borderId="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3" fontId="0" fillId="2" borderId="9" xfId="0" applyNumberFormat="1" applyFill="1" applyBorder="1"/>
    <xf numFmtId="3" fontId="1" fillId="2" borderId="9" xfId="0" applyNumberFormat="1" applyFont="1" applyFill="1" applyBorder="1"/>
    <xf numFmtId="3" fontId="1" fillId="2" borderId="20" xfId="0" applyNumberFormat="1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3" fontId="5" fillId="0" borderId="7" xfId="0" applyNumberFormat="1" applyFont="1" applyBorder="1" applyProtection="1">
      <protection locked="0"/>
    </xf>
    <xf numFmtId="3" fontId="5" fillId="2" borderId="7" xfId="0" applyNumberFormat="1" applyFont="1" applyFill="1" applyBorder="1"/>
    <xf numFmtId="3" fontId="5" fillId="2" borderId="19" xfId="0" applyNumberFormat="1" applyFont="1" applyFill="1" applyBorder="1"/>
    <xf numFmtId="3" fontId="5" fillId="0" borderId="9" xfId="0" applyNumberFormat="1" applyFont="1" applyBorder="1" applyProtection="1">
      <protection locked="0"/>
    </xf>
    <xf numFmtId="3" fontId="5" fillId="0" borderId="20" xfId="0" applyNumberFormat="1" applyFont="1" applyBorder="1" applyProtection="1">
      <protection locked="0"/>
    </xf>
    <xf numFmtId="0" fontId="0" fillId="0" borderId="0" xfId="0" applyProtection="1"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0" fontId="0" fillId="2" borderId="1" xfId="0" applyFill="1" applyBorder="1" applyAlignment="1">
      <alignment wrapText="1"/>
    </xf>
    <xf numFmtId="0" fontId="3" fillId="3" borderId="6" xfId="0" applyFont="1" applyFill="1" applyBorder="1" applyAlignment="1" applyProtection="1">
      <alignment wrapText="1"/>
      <protection hidden="1"/>
    </xf>
    <xf numFmtId="4" fontId="3" fillId="3" borderId="8" xfId="0" applyNumberFormat="1" applyFont="1" applyFill="1" applyBorder="1" applyAlignment="1" applyProtection="1">
      <alignment horizontal="right" vertical="center"/>
      <protection hidden="1"/>
    </xf>
    <xf numFmtId="3" fontId="0" fillId="4" borderId="1" xfId="0" applyNumberFormat="1" applyFill="1" applyBorder="1" applyAlignment="1" applyProtection="1">
      <alignment vertical="center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0" fontId="0" fillId="2" borderId="27" xfId="0" applyFill="1" applyBorder="1"/>
    <xf numFmtId="0" fontId="0" fillId="2" borderId="31" xfId="0" applyFill="1" applyBorder="1"/>
    <xf numFmtId="3" fontId="0" fillId="0" borderId="32" xfId="0" applyNumberFormat="1" applyBorder="1" applyProtection="1">
      <protection locked="0"/>
    </xf>
    <xf numFmtId="3" fontId="0" fillId="0" borderId="33" xfId="0" applyNumberFormat="1" applyBorder="1" applyProtection="1">
      <protection locked="0"/>
    </xf>
    <xf numFmtId="0" fontId="2" fillId="2" borderId="24" xfId="0" applyFont="1" applyFill="1" applyBorder="1"/>
    <xf numFmtId="3" fontId="5" fillId="0" borderId="3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0" fontId="1" fillId="2" borderId="31" xfId="0" applyFont="1" applyFill="1" applyBorder="1"/>
    <xf numFmtId="3" fontId="1" fillId="0" borderId="33" xfId="0" applyNumberFormat="1" applyFont="1" applyBorder="1" applyProtection="1">
      <protection locked="0"/>
    </xf>
    <xf numFmtId="0" fontId="5" fillId="2" borderId="6" xfId="0" applyFont="1" applyFill="1" applyBorder="1"/>
    <xf numFmtId="3" fontId="5" fillId="0" borderId="8" xfId="0" applyNumberFormat="1" applyFont="1" applyBorder="1" applyProtection="1">
      <protection locked="0"/>
    </xf>
    <xf numFmtId="3" fontId="5" fillId="0" borderId="26" xfId="0" applyNumberFormat="1" applyFont="1" applyBorder="1" applyProtection="1">
      <protection locked="0"/>
    </xf>
    <xf numFmtId="0" fontId="10" fillId="0" borderId="0" xfId="0" applyFont="1"/>
    <xf numFmtId="0" fontId="10" fillId="0" borderId="0" xfId="0" applyFont="1" applyAlignment="1">
      <alignment horizontal="right"/>
    </xf>
    <xf numFmtId="3" fontId="1" fillId="0" borderId="9" xfId="0" applyNumberFormat="1" applyFont="1" applyBorder="1" applyProtection="1">
      <protection locked="0"/>
    </xf>
    <xf numFmtId="3" fontId="1" fillId="0" borderId="20" xfId="0" applyNumberFormat="1" applyFont="1" applyBorder="1" applyProtection="1">
      <protection locked="0"/>
    </xf>
    <xf numFmtId="0" fontId="2" fillId="2" borderId="1" xfId="0" applyFont="1" applyFill="1" applyBorder="1" applyAlignment="1">
      <alignment horizontal="left"/>
    </xf>
    <xf numFmtId="0" fontId="2" fillId="0" borderId="2" xfId="0" applyFont="1" applyBorder="1" applyAlignment="1" applyProtection="1">
      <alignment horizontal="right"/>
      <protection locked="0"/>
    </xf>
    <xf numFmtId="0" fontId="12" fillId="0" borderId="0" xfId="0" applyFont="1"/>
    <xf numFmtId="0" fontId="11" fillId="0" borderId="0" xfId="0" applyFont="1"/>
    <xf numFmtId="3" fontId="0" fillId="0" borderId="34" xfId="0" applyNumberFormat="1" applyBorder="1" applyProtection="1">
      <protection locked="0"/>
    </xf>
    <xf numFmtId="0" fontId="11" fillId="4" borderId="0" xfId="0" applyFont="1" applyFill="1"/>
    <xf numFmtId="0" fontId="13" fillId="0" borderId="0" xfId="0" applyFont="1"/>
    <xf numFmtId="164" fontId="11" fillId="0" borderId="0" xfId="0" applyNumberFormat="1" applyFont="1"/>
    <xf numFmtId="0" fontId="2" fillId="0" borderId="3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30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</cellXfs>
  <cellStyles count="1">
    <cellStyle name="Normální" xfId="0" builtinId="0"/>
  </cellStyles>
  <dxfs count="13">
    <dxf>
      <font>
        <b/>
        <i val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 patternType="none">
          <bgColor indexed="65"/>
        </patternFill>
      </fill>
    </dxf>
    <dxf>
      <font>
        <condense val="0"/>
        <extend val="0"/>
        <color rgb="FF006100"/>
      </font>
      <fill>
        <patternFill patternType="none">
          <bgColor indexed="65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E5856B"/>
      <color rgb="FFFF5050"/>
      <color rgb="FFECAB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119655</xdr:rowOff>
    </xdr:from>
    <xdr:to>
      <xdr:col>5</xdr:col>
      <xdr:colOff>1080691</xdr:colOff>
      <xdr:row>55</xdr:row>
      <xdr:rowOff>46155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DBC7D42-A648-E289-C658-9BE7084F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80436"/>
          <a:ext cx="6974285" cy="12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35720</xdr:colOff>
      <xdr:row>0</xdr:row>
      <xdr:rowOff>142875</xdr:rowOff>
    </xdr:from>
    <xdr:to>
      <xdr:col>1</xdr:col>
      <xdr:colOff>2726532</xdr:colOff>
      <xdr:row>0</xdr:row>
      <xdr:rowOff>744627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C13372F9-164B-4AF6-8600-9A64AFC9A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6" y="142875"/>
          <a:ext cx="2690812" cy="601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7"/>
  <sheetViews>
    <sheetView showGridLines="0" tabSelected="1" zoomScale="80" zoomScaleNormal="80" workbookViewId="0">
      <selection activeCell="C5" sqref="C5:D5"/>
    </sheetView>
  </sheetViews>
  <sheetFormatPr defaultRowHeight="15" x14ac:dyDescent="0.25"/>
  <cols>
    <col min="1" max="1" width="5.85546875" bestFit="1" customWidth="1"/>
    <col min="2" max="2" width="46.7109375" customWidth="1"/>
    <col min="3" max="4" width="13" customWidth="1"/>
    <col min="5" max="5" width="9.7109375" customWidth="1"/>
    <col min="6" max="6" width="25.7109375" customWidth="1"/>
    <col min="7" max="8" width="10.42578125" customWidth="1"/>
    <col min="10" max="10" width="11.85546875" bestFit="1" customWidth="1"/>
  </cols>
  <sheetData>
    <row r="1" spans="1:26" ht="63.75" customHeight="1" x14ac:dyDescent="0.25">
      <c r="B1" s="118"/>
      <c r="C1" s="118"/>
      <c r="D1" s="118"/>
      <c r="E1" s="118"/>
      <c r="F1" s="118"/>
      <c r="G1" s="118"/>
      <c r="H1" s="118"/>
    </row>
    <row r="2" spans="1:26" ht="12" customHeight="1" x14ac:dyDescent="0.25"/>
    <row r="3" spans="1:26" ht="15.75" x14ac:dyDescent="0.25">
      <c r="B3" s="6" t="s">
        <v>0</v>
      </c>
      <c r="C3" s="6" t="s">
        <v>1</v>
      </c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</row>
    <row r="4" spans="1:26" ht="15.75" thickBot="1" x14ac:dyDescent="0.3"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5.75" thickBot="1" x14ac:dyDescent="0.3">
      <c r="B5" s="7" t="s">
        <v>2</v>
      </c>
      <c r="C5" s="107"/>
      <c r="D5" s="108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5.75" thickBot="1" x14ac:dyDescent="0.3">
      <c r="B6" s="7" t="s">
        <v>3</v>
      </c>
      <c r="C6" s="107"/>
      <c r="D6" s="108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5.75" thickBot="1" x14ac:dyDescent="0.3">
      <c r="B7" s="7" t="s">
        <v>4</v>
      </c>
      <c r="C7" s="77"/>
      <c r="D7" s="60">
        <f>C7</f>
        <v>0</v>
      </c>
      <c r="I7" s="101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5.75" thickBot="1" x14ac:dyDescent="0.3">
      <c r="B8" s="99" t="s">
        <v>83</v>
      </c>
      <c r="C8" s="100"/>
      <c r="D8" s="60"/>
      <c r="I8" s="101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5.75" thickBot="1" x14ac:dyDescent="0.3">
      <c r="B9" s="99" t="s">
        <v>5</v>
      </c>
      <c r="C9" s="100"/>
      <c r="D9" s="60"/>
      <c r="I9" s="101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5.75" thickBot="1" x14ac:dyDescent="0.3">
      <c r="A10" s="1"/>
      <c r="I10" s="101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47"/>
      <c r="V10" s="47"/>
      <c r="W10" s="47"/>
      <c r="X10" s="47"/>
      <c r="Y10" s="47"/>
      <c r="Z10" s="47"/>
    </row>
    <row r="11" spans="1:26" ht="15.75" thickBot="1" x14ac:dyDescent="0.3">
      <c r="B11" s="8" t="s">
        <v>6</v>
      </c>
      <c r="C11" s="61">
        <v>2023</v>
      </c>
      <c r="D11" s="55">
        <v>2024</v>
      </c>
      <c r="F11" s="46"/>
      <c r="G11" s="12">
        <f>C11</f>
        <v>2023</v>
      </c>
      <c r="H11" s="13">
        <f>D11</f>
        <v>2024</v>
      </c>
      <c r="I11" s="101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47"/>
      <c r="V11" s="47"/>
      <c r="W11" s="47"/>
      <c r="X11" s="47"/>
      <c r="Y11" s="47"/>
      <c r="Z11" s="47"/>
    </row>
    <row r="12" spans="1:26" x14ac:dyDescent="0.25">
      <c r="B12" s="69" t="s">
        <v>7</v>
      </c>
      <c r="C12" s="71"/>
      <c r="D12" s="71"/>
      <c r="F12" s="14" t="s">
        <v>8</v>
      </c>
      <c r="G12" s="15" t="e">
        <f>(C14-C16-C26)/(C25)</f>
        <v>#DIV/0!</v>
      </c>
      <c r="H12" s="21" t="e">
        <f>(D14-D16-D26)/(D25)</f>
        <v>#DIV/0!</v>
      </c>
      <c r="I12" s="101"/>
      <c r="J12" s="104"/>
      <c r="K12" s="104"/>
      <c r="L12" s="104"/>
      <c r="M12" s="102"/>
      <c r="N12" s="102"/>
      <c r="O12" s="102"/>
      <c r="P12" s="102"/>
      <c r="Q12" s="102"/>
      <c r="R12" s="102"/>
      <c r="S12" s="102"/>
      <c r="T12" s="102"/>
      <c r="U12" s="47"/>
      <c r="V12" s="47"/>
      <c r="W12" s="47"/>
      <c r="X12" s="47"/>
      <c r="Y12" s="47"/>
      <c r="Z12" s="47"/>
    </row>
    <row r="13" spans="1:26" x14ac:dyDescent="0.25">
      <c r="A13" s="95" t="s">
        <v>9</v>
      </c>
      <c r="B13" s="10" t="s">
        <v>10</v>
      </c>
      <c r="C13" s="64"/>
      <c r="D13" s="64"/>
      <c r="F13" s="16" t="s">
        <v>11</v>
      </c>
      <c r="G13" s="17" t="e">
        <f>(C14-C15-C16-C26)/(C25)</f>
        <v>#DIV/0!</v>
      </c>
      <c r="H13" s="25" t="e">
        <f>(D14-D15-D16-D26)/(D25)</f>
        <v>#DIV/0!</v>
      </c>
      <c r="I13" s="101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47"/>
      <c r="V13" s="47"/>
      <c r="W13" s="47"/>
      <c r="X13" s="47"/>
      <c r="Y13" s="47"/>
      <c r="Z13" s="47"/>
    </row>
    <row r="14" spans="1:26" ht="15.75" thickBot="1" x14ac:dyDescent="0.3">
      <c r="A14" s="95" t="s">
        <v>12</v>
      </c>
      <c r="B14" s="10" t="s">
        <v>13</v>
      </c>
      <c r="C14" s="66">
        <f>SUM(C15:C19)</f>
        <v>0</v>
      </c>
      <c r="D14" s="66">
        <f>SUM(D15:D19)</f>
        <v>0</v>
      </c>
      <c r="F14" s="18" t="s">
        <v>14</v>
      </c>
      <c r="G14" s="19" t="e">
        <f>(C18+C19)/(C25)</f>
        <v>#DIV/0!</v>
      </c>
      <c r="H14" s="23" t="e">
        <f>(D18+D19)/(D25)</f>
        <v>#DIV/0!</v>
      </c>
      <c r="I14" s="101"/>
      <c r="J14" s="102"/>
      <c r="K14" s="102"/>
      <c r="L14" s="102"/>
      <c r="N14" s="102"/>
      <c r="O14" s="102"/>
      <c r="P14" s="102"/>
      <c r="Q14" s="102"/>
      <c r="R14" s="102"/>
      <c r="S14" s="102"/>
      <c r="T14" s="102"/>
      <c r="U14" s="47"/>
      <c r="V14" s="47"/>
      <c r="W14" s="47"/>
      <c r="X14" s="47"/>
      <c r="Y14" s="47"/>
      <c r="Z14" s="47"/>
    </row>
    <row r="15" spans="1:26" x14ac:dyDescent="0.25">
      <c r="A15" s="95" t="s">
        <v>15</v>
      </c>
      <c r="B15" s="10" t="s">
        <v>16</v>
      </c>
      <c r="C15" s="64"/>
      <c r="D15" s="64"/>
      <c r="F15" s="53" t="s">
        <v>17</v>
      </c>
      <c r="G15" s="58" t="e">
        <f>(C20-C21)/C20*100</f>
        <v>#DIV/0!</v>
      </c>
      <c r="H15" s="58" t="e">
        <f>(D20-D21)/D20*100</f>
        <v>#DIV/0!</v>
      </c>
      <c r="I15" s="101"/>
      <c r="J15" s="102"/>
      <c r="K15" s="102" t="s">
        <v>18</v>
      </c>
      <c r="L15" s="102">
        <f>IF(D21&lt;(D22/2),1,0)</f>
        <v>0</v>
      </c>
      <c r="M15" s="102"/>
      <c r="N15" s="102"/>
      <c r="O15" s="102"/>
      <c r="P15" s="102" t="s">
        <v>19</v>
      </c>
      <c r="Q15" s="102">
        <f>IF(OR(L15=1,L16=1,L19=1),1,0)</f>
        <v>0</v>
      </c>
      <c r="R15" s="102"/>
      <c r="S15" s="102"/>
      <c r="T15" s="102"/>
      <c r="U15" s="47"/>
      <c r="V15" s="47"/>
      <c r="W15" s="47"/>
      <c r="X15" s="47"/>
      <c r="Y15" s="47"/>
      <c r="Z15" s="47"/>
    </row>
    <row r="16" spans="1:26" ht="15.75" thickBot="1" x14ac:dyDescent="0.3">
      <c r="A16" s="95" t="s">
        <v>20</v>
      </c>
      <c r="B16" s="10" t="s">
        <v>21</v>
      </c>
      <c r="C16" s="64"/>
      <c r="D16" s="64"/>
      <c r="F16" s="22" t="s">
        <v>22</v>
      </c>
      <c r="G16" s="23" t="e">
        <f>(C40+C39)/C39</f>
        <v>#DIV/0!</v>
      </c>
      <c r="H16" s="23" t="e">
        <f>(D40+D39)/D39</f>
        <v>#DIV/0!</v>
      </c>
      <c r="I16" s="101"/>
      <c r="J16" s="102"/>
      <c r="K16" s="102" t="s">
        <v>23</v>
      </c>
      <c r="L16" s="102">
        <f>IF(AND((D41+D23)&gt;0,D21&gt;0),0,(IF(ABS(D23+D41)&gt;((D21-(D23+D41))/2),1,0)))</f>
        <v>0</v>
      </c>
      <c r="M16" s="102"/>
      <c r="N16" s="102"/>
      <c r="O16" s="102"/>
      <c r="P16" s="102"/>
      <c r="Q16" s="102"/>
      <c r="R16" s="102"/>
      <c r="S16" s="102"/>
      <c r="T16" s="102"/>
      <c r="U16" s="47"/>
      <c r="V16" s="47"/>
      <c r="W16" s="47"/>
      <c r="X16" s="47"/>
      <c r="Y16" s="47"/>
      <c r="Z16" s="47"/>
    </row>
    <row r="17" spans="1:26" ht="17.25" x14ac:dyDescent="0.25">
      <c r="A17" s="95" t="s">
        <v>24</v>
      </c>
      <c r="B17" s="10" t="s">
        <v>25</v>
      </c>
      <c r="C17" s="64"/>
      <c r="D17" s="64"/>
      <c r="F17" s="20" t="s">
        <v>26</v>
      </c>
      <c r="G17" s="21" t="e">
        <f>C17/(C31/365)</f>
        <v>#DIV/0!</v>
      </c>
      <c r="H17" s="48" t="e">
        <f>D17/(D31/365)</f>
        <v>#DIV/0!</v>
      </c>
      <c r="I17" s="101"/>
      <c r="J17" s="105"/>
      <c r="K17" s="102" t="s">
        <v>27</v>
      </c>
      <c r="L17" s="102">
        <f>IF(C21&lt;=0,1,IF((C12-C21)/C21&gt;7.5,1,0))</f>
        <v>1</v>
      </c>
      <c r="M17" s="102">
        <f>IF(D21&lt;=0,1,IF((D12-D21)/D21&gt;7.5,1,0))</f>
        <v>1</v>
      </c>
      <c r="N17" s="102"/>
      <c r="O17" s="102"/>
      <c r="P17" s="102"/>
      <c r="Q17" s="102"/>
      <c r="R17" s="102"/>
      <c r="S17" s="102"/>
      <c r="T17" s="102"/>
      <c r="U17" s="47"/>
      <c r="V17" s="47"/>
      <c r="W17" s="47"/>
      <c r="X17" s="47"/>
      <c r="Y17" s="47"/>
      <c r="Z17" s="47"/>
    </row>
    <row r="18" spans="1:26" x14ac:dyDescent="0.25">
      <c r="A18" s="95" t="s">
        <v>28</v>
      </c>
      <c r="B18" s="10" t="s">
        <v>29</v>
      </c>
      <c r="C18" s="64"/>
      <c r="D18" s="64"/>
      <c r="F18" s="24" t="s">
        <v>30</v>
      </c>
      <c r="G18" s="25" t="e">
        <f>C15/(C31/365)</f>
        <v>#DIV/0!</v>
      </c>
      <c r="H18" s="49" t="e">
        <f>D15/(D31/365)</f>
        <v>#DIV/0!</v>
      </c>
      <c r="I18" s="101"/>
      <c r="J18" s="102"/>
      <c r="K18" s="102" t="s">
        <v>31</v>
      </c>
      <c r="L18" s="102">
        <f>IF(C39&lt;=0,0,IF((C40+C39+C37)/C39&lt;1,1,0))</f>
        <v>0</v>
      </c>
      <c r="M18" s="102">
        <f>IF(D39&lt;=0,0,IF((D40+D39+D37)/D39&lt;1,1,0))</f>
        <v>0</v>
      </c>
      <c r="N18" s="102"/>
      <c r="O18" s="102"/>
      <c r="P18" s="102"/>
      <c r="Q18" s="102"/>
      <c r="R18" s="102"/>
      <c r="S18" s="102"/>
      <c r="T18" s="102"/>
      <c r="U18" s="47"/>
      <c r="V18" s="47"/>
      <c r="W18" s="47"/>
      <c r="X18" s="47"/>
      <c r="Y18" s="47"/>
      <c r="Z18" s="47"/>
    </row>
    <row r="19" spans="1:26" ht="15.75" thickBot="1" x14ac:dyDescent="0.3">
      <c r="A19" s="95" t="s">
        <v>32</v>
      </c>
      <c r="B19" s="83" t="s">
        <v>33</v>
      </c>
      <c r="C19" s="103"/>
      <c r="D19" s="103"/>
      <c r="F19" s="22" t="s">
        <v>34</v>
      </c>
      <c r="G19" s="26" t="e">
        <f>C25/(C31/365)</f>
        <v>#DIV/0!</v>
      </c>
      <c r="H19" s="50" t="e">
        <f>D25/(D31/365)</f>
        <v>#DIV/0!</v>
      </c>
      <c r="I19" s="101"/>
      <c r="J19" s="102"/>
      <c r="K19" s="102" t="s">
        <v>35</v>
      </c>
      <c r="L19" s="102">
        <f>IF(AND(L17=1,M17=1,L18=1,M18=1),1,0)</f>
        <v>0</v>
      </c>
      <c r="M19" s="102"/>
      <c r="N19" s="102"/>
      <c r="O19" s="102"/>
      <c r="P19" s="102"/>
      <c r="Q19" s="102"/>
      <c r="R19" s="102"/>
      <c r="S19" s="102"/>
      <c r="T19" s="102"/>
      <c r="U19" s="47"/>
      <c r="V19" s="47"/>
      <c r="W19" s="47"/>
      <c r="X19" s="47"/>
      <c r="Y19" s="47"/>
      <c r="Z19" s="47"/>
    </row>
    <row r="20" spans="1:26" x14ac:dyDescent="0.25">
      <c r="A20" s="95"/>
      <c r="B20" s="69" t="s">
        <v>36</v>
      </c>
      <c r="C20" s="72">
        <f>C12</f>
        <v>0</v>
      </c>
      <c r="D20" s="73">
        <f>D12</f>
        <v>0</v>
      </c>
      <c r="F20" s="53" t="s">
        <v>37</v>
      </c>
      <c r="G20" s="58" t="e">
        <f>(C41+C39*(1-0.22))/(C12)*100</f>
        <v>#DIV/0!</v>
      </c>
      <c r="H20" s="58" t="e">
        <f>(D41+D39*(1-0.22))/(D12)*100</f>
        <v>#DIV/0!</v>
      </c>
      <c r="I20" s="101"/>
      <c r="J20" s="106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47"/>
      <c r="V20" s="47"/>
      <c r="W20" s="47"/>
      <c r="X20" s="47"/>
      <c r="Y20" s="47"/>
      <c r="Z20" s="47"/>
    </row>
    <row r="21" spans="1:26" x14ac:dyDescent="0.25">
      <c r="A21" s="95" t="s">
        <v>38</v>
      </c>
      <c r="B21" s="70" t="s">
        <v>39</v>
      </c>
      <c r="C21" s="74"/>
      <c r="D21" s="75"/>
      <c r="F21" s="24" t="s">
        <v>40</v>
      </c>
      <c r="G21" s="25" t="e">
        <f>C41/C21*100</f>
        <v>#DIV/0!</v>
      </c>
      <c r="H21" s="25" t="e">
        <f>D41/D21*100</f>
        <v>#DIV/0!</v>
      </c>
      <c r="I21" s="101"/>
      <c r="J21" s="106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47"/>
      <c r="V21" s="47"/>
      <c r="W21" s="47"/>
      <c r="X21" s="47"/>
      <c r="Y21" s="47"/>
      <c r="Z21" s="47"/>
    </row>
    <row r="22" spans="1:26" ht="15.75" thickBot="1" x14ac:dyDescent="0.3">
      <c r="A22" s="95" t="s">
        <v>41</v>
      </c>
      <c r="B22" s="10" t="s">
        <v>42</v>
      </c>
      <c r="C22" s="74"/>
      <c r="D22" s="75"/>
      <c r="F22" s="22" t="s">
        <v>43</v>
      </c>
      <c r="G22" s="23" t="e">
        <f>(C40+C39)/C31*100</f>
        <v>#DIV/0!</v>
      </c>
      <c r="H22" s="23" t="e">
        <f>(D40+D39)/D31*100</f>
        <v>#DIV/0!</v>
      </c>
      <c r="I22" s="101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47"/>
      <c r="V22" s="47"/>
      <c r="W22" s="47"/>
      <c r="X22" s="47"/>
      <c r="Y22" s="47"/>
      <c r="Z22" s="47"/>
    </row>
    <row r="23" spans="1:26" ht="15.75" thickBot="1" x14ac:dyDescent="0.3">
      <c r="A23" s="95" t="s">
        <v>44</v>
      </c>
      <c r="B23" s="10" t="s">
        <v>45</v>
      </c>
      <c r="C23" s="74"/>
      <c r="D23" s="75"/>
      <c r="F23" s="27" t="s">
        <v>46</v>
      </c>
      <c r="G23" s="28" t="e">
        <f>C36/C35*100</f>
        <v>#DIV/0!</v>
      </c>
      <c r="H23" s="28" t="e">
        <f>D36/D35*100</f>
        <v>#DIV/0!</v>
      </c>
      <c r="I23" s="101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47"/>
      <c r="V23" s="47"/>
      <c r="W23" s="47"/>
      <c r="X23" s="47"/>
      <c r="Y23" s="47"/>
      <c r="Z23" s="47"/>
    </row>
    <row r="24" spans="1:26" ht="15.75" customHeight="1" x14ac:dyDescent="0.25">
      <c r="A24" s="95" t="s">
        <v>15</v>
      </c>
      <c r="B24" s="10" t="s">
        <v>47</v>
      </c>
      <c r="C24" s="64"/>
      <c r="D24" s="65"/>
      <c r="F24" s="29" t="s">
        <v>48</v>
      </c>
      <c r="G24" s="30" t="e">
        <f>365/(C31/C12)</f>
        <v>#DIV/0!</v>
      </c>
      <c r="H24" s="51" t="e">
        <f>365/(D31/D12)</f>
        <v>#DIV/0!</v>
      </c>
      <c r="I24" s="101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47"/>
      <c r="V24" s="47"/>
      <c r="W24" s="47"/>
      <c r="X24" s="47"/>
      <c r="Y24" s="47"/>
      <c r="Z24" s="47"/>
    </row>
    <row r="25" spans="1:26" ht="15.75" thickBot="1" x14ac:dyDescent="0.3">
      <c r="A25" s="95" t="s">
        <v>49</v>
      </c>
      <c r="B25" s="10" t="s">
        <v>50</v>
      </c>
      <c r="C25" s="64"/>
      <c r="D25" s="65"/>
      <c r="F25" s="31" t="s">
        <v>51</v>
      </c>
      <c r="G25" s="32" t="e">
        <f>(C20-C21)/C21</f>
        <v>#DIV/0!</v>
      </c>
      <c r="H25" s="52" t="e">
        <f>(D20-D21)/D21</f>
        <v>#DIV/0!</v>
      </c>
      <c r="I25" s="101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47"/>
      <c r="V25" s="47"/>
      <c r="W25" s="47"/>
      <c r="X25" s="47"/>
      <c r="Y25" s="47"/>
      <c r="Z25" s="47"/>
    </row>
    <row r="26" spans="1:26" ht="15.75" customHeight="1" thickBot="1" x14ac:dyDescent="0.3">
      <c r="A26" s="96"/>
      <c r="B26" s="78" t="s">
        <v>82</v>
      </c>
      <c r="C26" s="81"/>
      <c r="D26" s="82"/>
      <c r="F26" s="79" t="s">
        <v>52</v>
      </c>
      <c r="G26" s="80" t="e">
        <f>100*C13/(C21+C24)</f>
        <v>#DIV/0!</v>
      </c>
      <c r="H26" s="80" t="e">
        <f>100*D13/(D21+D24)</f>
        <v>#DIV/0!</v>
      </c>
      <c r="I26" s="101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47"/>
      <c r="V26" s="47"/>
      <c r="W26" s="47"/>
      <c r="X26" s="47"/>
      <c r="Y26" s="47"/>
      <c r="Z26" s="47"/>
    </row>
    <row r="27" spans="1:26" ht="15.75" thickBot="1" x14ac:dyDescent="0.3">
      <c r="A27" s="95"/>
      <c r="C27" s="56"/>
      <c r="D27" s="56"/>
      <c r="F27" s="54" t="s">
        <v>53</v>
      </c>
      <c r="G27" s="59" t="e">
        <f>C7/C12</f>
        <v>#DIV/0!</v>
      </c>
      <c r="H27" s="59" t="e">
        <f>D7/D12</f>
        <v>#DIV/0!</v>
      </c>
      <c r="I27" s="101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47"/>
      <c r="V27" s="47"/>
      <c r="W27" s="47"/>
      <c r="X27" s="47"/>
      <c r="Y27" s="47"/>
      <c r="Z27" s="47"/>
    </row>
    <row r="28" spans="1:26" ht="15.75" thickBot="1" x14ac:dyDescent="0.3">
      <c r="A28" s="95"/>
      <c r="B28" s="8" t="s">
        <v>54</v>
      </c>
      <c r="C28" s="57">
        <f>C11</f>
        <v>2023</v>
      </c>
      <c r="D28" s="57">
        <f>D11</f>
        <v>2024</v>
      </c>
      <c r="F28" s="2"/>
      <c r="G28" s="3"/>
      <c r="H28" s="4"/>
      <c r="I28" s="101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47"/>
      <c r="V28" s="47"/>
      <c r="W28" s="47"/>
      <c r="X28" s="47"/>
      <c r="Y28" s="47"/>
      <c r="Z28" s="47"/>
    </row>
    <row r="29" spans="1:26" ht="15.75" thickBot="1" x14ac:dyDescent="0.3">
      <c r="A29" s="95" t="s">
        <v>55</v>
      </c>
      <c r="B29" s="9" t="s">
        <v>56</v>
      </c>
      <c r="C29" s="62"/>
      <c r="D29" s="63"/>
      <c r="F29" s="46"/>
      <c r="G29" s="33" t="s">
        <v>57</v>
      </c>
      <c r="H29" s="34" t="s">
        <v>57</v>
      </c>
      <c r="I29" s="101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47"/>
      <c r="V29" s="47"/>
      <c r="W29" s="47"/>
      <c r="X29" s="47"/>
      <c r="Y29" s="47"/>
      <c r="Z29" s="47"/>
    </row>
    <row r="30" spans="1:26" x14ac:dyDescent="0.25">
      <c r="A30" s="95" t="s">
        <v>58</v>
      </c>
      <c r="B30" s="84" t="s">
        <v>59</v>
      </c>
      <c r="C30" s="85"/>
      <c r="D30" s="86"/>
      <c r="F30" s="35" t="s">
        <v>60</v>
      </c>
      <c r="G30" s="36" t="e">
        <f>IF(G15&lt;=85,1,0)</f>
        <v>#DIV/0!</v>
      </c>
      <c r="H30" s="37" t="e">
        <f>IF(H15&lt;=85,2,0)</f>
        <v>#DIV/0!</v>
      </c>
      <c r="I30" s="101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47"/>
      <c r="V30" s="47"/>
      <c r="W30" s="47"/>
      <c r="X30" s="47"/>
      <c r="Y30" s="47"/>
      <c r="Z30" s="47"/>
    </row>
    <row r="31" spans="1:26" x14ac:dyDescent="0.25">
      <c r="A31" s="95"/>
      <c r="B31" s="11" t="s">
        <v>61</v>
      </c>
      <c r="C31" s="67">
        <f>SUM(C29:C30)</f>
        <v>0</v>
      </c>
      <c r="D31" s="68">
        <f>SUM(D29:D30)</f>
        <v>0</v>
      </c>
      <c r="F31" s="38" t="s">
        <v>37</v>
      </c>
      <c r="G31" s="39" t="e">
        <f>IF(G20&gt;=2,1,0)</f>
        <v>#DIV/0!</v>
      </c>
      <c r="H31" s="40" t="e">
        <f>IF(H20&gt;=2,2,0)</f>
        <v>#DIV/0!</v>
      </c>
      <c r="I31" s="101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thickBot="1" x14ac:dyDescent="0.3">
      <c r="A32" s="95" t="s">
        <v>38</v>
      </c>
      <c r="B32" s="11" t="s">
        <v>62</v>
      </c>
      <c r="C32" s="97"/>
      <c r="D32" s="98"/>
      <c r="F32" s="41" t="s">
        <v>53</v>
      </c>
      <c r="G32" s="42" t="e">
        <f>IF(G27&lt;=0.6,1,0)</f>
        <v>#DIV/0!</v>
      </c>
      <c r="H32" s="43" t="e">
        <f>IF(H27&lt;=0.6,2,0)</f>
        <v>#DIV/0!</v>
      </c>
      <c r="I32" s="101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thickBot="1" x14ac:dyDescent="0.3">
      <c r="A33" s="95" t="s">
        <v>9</v>
      </c>
      <c r="B33" s="11" t="s">
        <v>63</v>
      </c>
      <c r="C33" s="97"/>
      <c r="D33" s="98"/>
      <c r="F33" s="46"/>
      <c r="G33" s="46"/>
      <c r="H33" s="46"/>
      <c r="I33" s="101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thickBot="1" x14ac:dyDescent="0.3">
      <c r="A34" s="95" t="s">
        <v>12</v>
      </c>
      <c r="B34" s="11" t="s">
        <v>64</v>
      </c>
      <c r="C34" s="97"/>
      <c r="D34" s="98"/>
      <c r="F34" s="46"/>
      <c r="G34" s="44" t="s">
        <v>65</v>
      </c>
      <c r="H34" s="45" t="e">
        <f>SUM(G30:H32)</f>
        <v>#DIV/0!</v>
      </c>
      <c r="I34" s="101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x14ac:dyDescent="0.25">
      <c r="A35" s="95"/>
      <c r="B35" s="10" t="s">
        <v>66</v>
      </c>
      <c r="C35" s="66">
        <f>C31-C32-C33-C34</f>
        <v>0</v>
      </c>
      <c r="D35" s="66">
        <f>D31-D32-D33-D34</f>
        <v>0</v>
      </c>
      <c r="G35" s="5" t="e">
        <f>IF(H34&lt;=4,"Žadatel nesplnil kritéria přijatelnosti","Žadatel splnil kritéria přijatelnosti")</f>
        <v>#DIV/0!</v>
      </c>
      <c r="I35" s="101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thickBot="1" x14ac:dyDescent="0.3">
      <c r="A36" s="95" t="s">
        <v>67</v>
      </c>
      <c r="B36" s="10" t="s">
        <v>68</v>
      </c>
      <c r="C36" s="64"/>
      <c r="D36" s="64"/>
      <c r="F36" s="5" t="s">
        <v>69</v>
      </c>
      <c r="I36" s="101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x14ac:dyDescent="0.25">
      <c r="A37" s="95" t="s">
        <v>70</v>
      </c>
      <c r="B37" s="10" t="s">
        <v>71</v>
      </c>
      <c r="C37" s="64"/>
      <c r="D37" s="64"/>
      <c r="F37" s="109"/>
      <c r="G37" s="110"/>
      <c r="H37" s="111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x14ac:dyDescent="0.25">
      <c r="A38" s="95" t="s">
        <v>72</v>
      </c>
      <c r="B38" s="10" t="s">
        <v>73</v>
      </c>
      <c r="C38" s="64"/>
      <c r="D38" s="65"/>
      <c r="F38" s="112"/>
      <c r="G38" s="113"/>
      <c r="H38" s="114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thickBot="1" x14ac:dyDescent="0.3">
      <c r="A39" s="95" t="s">
        <v>74</v>
      </c>
      <c r="B39" s="92" t="s">
        <v>75</v>
      </c>
      <c r="C39" s="93"/>
      <c r="D39" s="94"/>
      <c r="F39" s="115"/>
      <c r="G39" s="116"/>
      <c r="H39" s="11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x14ac:dyDescent="0.25">
      <c r="B40" s="90" t="s">
        <v>76</v>
      </c>
      <c r="C40" s="85"/>
      <c r="D40" s="91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 thickBot="1" x14ac:dyDescent="0.3">
      <c r="B41" s="87" t="s">
        <v>77</v>
      </c>
      <c r="C41" s="88"/>
      <c r="D41" s="89"/>
      <c r="F41" s="76"/>
      <c r="G41" s="76"/>
      <c r="H41" s="76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x14ac:dyDescent="0.25">
      <c r="C42" s="56"/>
      <c r="D42" s="56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x14ac:dyDescent="0.25"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x14ac:dyDescent="0.25">
      <c r="B44" s="47" t="s">
        <v>78</v>
      </c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x14ac:dyDescent="0.25">
      <c r="B45" s="47" t="s">
        <v>79</v>
      </c>
    </row>
    <row r="46" spans="1:26" x14ac:dyDescent="0.25">
      <c r="B46" s="47" t="s">
        <v>80</v>
      </c>
    </row>
    <row r="47" spans="1:26" x14ac:dyDescent="0.25">
      <c r="B47" s="47" t="s">
        <v>81</v>
      </c>
    </row>
  </sheetData>
  <sheetProtection algorithmName="SHA-512" hashValue="tQtk6bfR7NqaWiSQQaZF9z5CsWKjAocHXB2Ea8WrMLZFchtkkoQg/LL9L4S8J6gTMc3SzPH7n2IIHh/cE7EI6Q==" saltValue="Y8lMBnHkk6uqgvJar69KEg==" spinCount="100000" sheet="1" selectLockedCells="1"/>
  <mergeCells count="4">
    <mergeCell ref="C5:D5"/>
    <mergeCell ref="C6:D6"/>
    <mergeCell ref="F37:H39"/>
    <mergeCell ref="B1:H1"/>
  </mergeCells>
  <phoneticPr fontId="0" type="noConversion"/>
  <conditionalFormatting sqref="F37:H39">
    <cfRule type="expression" dxfId="12" priority="1">
      <formula>$Q$15=1</formula>
    </cfRule>
  </conditionalFormatting>
  <conditionalFormatting sqref="G35">
    <cfRule type="cellIs" dxfId="11" priority="3" stopIfTrue="1" operator="equal">
      <formula>"Žadatel splnil kritéria přijatelnosti"</formula>
    </cfRule>
    <cfRule type="cellIs" dxfId="10" priority="4" stopIfTrue="1" operator="equal">
      <formula>"Žadatel nesplnil kritéria přijatelnosti"</formula>
    </cfRule>
  </conditionalFormatting>
  <conditionalFormatting sqref="G15:H15">
    <cfRule type="cellIs" dxfId="9" priority="17" stopIfTrue="1" operator="lessThanOrEqual">
      <formula>85</formula>
    </cfRule>
    <cfRule type="cellIs" dxfId="8" priority="18" stopIfTrue="1" operator="greaterThan">
      <formula>85</formula>
    </cfRule>
  </conditionalFormatting>
  <conditionalFormatting sqref="G20:H20">
    <cfRule type="cellIs" dxfId="7" priority="9" stopIfTrue="1" operator="greaterThanOrEqual">
      <formula>2</formula>
    </cfRule>
    <cfRule type="cellIs" dxfId="6" priority="10" stopIfTrue="1" operator="lessThan">
      <formula>2</formula>
    </cfRule>
  </conditionalFormatting>
  <conditionalFormatting sqref="G27:H27">
    <cfRule type="cellIs" dxfId="5" priority="13" stopIfTrue="1" operator="lessThanOrEqual">
      <formula>0.6</formula>
    </cfRule>
    <cfRule type="cellIs" dxfId="4" priority="14" stopIfTrue="1" operator="greaterThan">
      <formula>0.6</formula>
    </cfRule>
  </conditionalFormatting>
  <conditionalFormatting sqref="G30:H32">
    <cfRule type="colorScale" priority="36">
      <colorScale>
        <cfvo type="num" val="0"/>
        <cfvo type="num" val="1"/>
        <color theme="5" tint="0.39997558519241921"/>
        <color rgb="FFA1FBA3"/>
      </colorScale>
    </cfRule>
    <cfRule type="cellIs" dxfId="3" priority="37" stopIfTrue="1" operator="equal">
      <formula>0</formula>
    </cfRule>
    <cfRule type="cellIs" dxfId="2" priority="38" stopIfTrue="1" operator="equal">
      <formula>1</formula>
    </cfRule>
  </conditionalFormatting>
  <conditionalFormatting sqref="H34">
    <cfRule type="cellIs" dxfId="1" priority="19" stopIfTrue="1" operator="greaterThanOrEqual">
      <formula>5</formula>
    </cfRule>
    <cfRule type="cellIs" dxfId="0" priority="20" stopIfTrue="1" operator="lessThan">
      <formula>5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87A6A7A824C94A914D13223D6172A4" ma:contentTypeVersion="21" ma:contentTypeDescription="Vytvoří nový dokument" ma:contentTypeScope="" ma:versionID="22689eec869d5ab26f7f9e1b841461c9">
  <xsd:schema xmlns:xsd="http://www.w3.org/2001/XMLSchema" xmlns:xs="http://www.w3.org/2001/XMLSchema" xmlns:p="http://schemas.microsoft.com/office/2006/metadata/properties" xmlns:ns1="http://schemas.microsoft.com/sharepoint/v3" xmlns:ns2="94c73014-2d47-4464-8eda-064c5291faa3" xmlns:ns3="0ccbd45e-a229-4bce-9265-cc4149b21652" targetNamespace="http://schemas.microsoft.com/office/2006/metadata/properties" ma:root="true" ma:fieldsID="ed626a3c2333615f1e18c77b00bdf065" ns1:_="" ns2:_="" ns3:_="">
    <xsd:import namespace="http://schemas.microsoft.com/sharepoint/v3"/>
    <xsd:import namespace="94c73014-2d47-4464-8eda-064c5291faa3"/>
    <xsd:import namespace="0ccbd45e-a229-4bce-9265-cc4149b21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Odkaz" minOccurs="0"/>
                <xsd:element ref="ns2:Koment_x00e1__x0159_" minOccurs="0"/>
                <xsd:element ref="ns3:AlliumSigner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Vlastnosti zásad jednotného dodržování předpisů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kce uživatelského rozhraní zásad jednotného dodržování předpisů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73014-2d47-4464-8eda-064c5291f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f9141ba6-2462-43d2-8212-f490f9935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Odkaz" ma:index="23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Koment_x00e1__x0159_" ma:index="24" nillable="true" ma:displayName="Komentář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bd45e-a229-4bce-9265-cc4149b2165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452eb4a-c709-44c6-8a04-dea1b0e59f66}" ma:internalName="TaxCatchAll" ma:showField="CatchAllData" ma:web="0ccbd45e-a229-4bce-9265-cc4149b21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AlliumSigner" ma:index="25" nillable="true" ma:displayName="Sign" ma:internalName="AlliumSigner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AlliumSigner xmlns="0ccbd45e-a229-4bce-9265-cc4149b21652">
      <Url xsi:nil="true"/>
      <Description xsi:nil="true"/>
    </AlliumSigner>
    <Koment_x00e1__x0159_ xmlns="94c73014-2d47-4464-8eda-064c5291faa3" xsi:nil="true"/>
    <Odkaz xmlns="94c73014-2d47-4464-8eda-064c5291faa3">
      <Url xsi:nil="true"/>
      <Description xsi:nil="true"/>
    </Odkaz>
    <_Flow_SignoffStatus xmlns="94c73014-2d47-4464-8eda-064c5291faa3" xsi:nil="true"/>
    <lcf76f155ced4ddcb4097134ff3c332f xmlns="94c73014-2d47-4464-8eda-064c5291faa3">
      <Terms xmlns="http://schemas.microsoft.com/office/infopath/2007/PartnerControls"/>
    </lcf76f155ced4ddcb4097134ff3c332f>
    <TaxCatchAll xmlns="0ccbd45e-a229-4bce-9265-cc4149b21652" xsi:nil="true"/>
  </documentManagement>
</p:properties>
</file>

<file path=customXml/itemProps1.xml><?xml version="1.0" encoding="utf-8"?>
<ds:datastoreItem xmlns:ds="http://schemas.openxmlformats.org/officeDocument/2006/customXml" ds:itemID="{9FF6553F-5B2D-4AD6-84C2-97B59C5739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AEC00D-9D20-493A-AC44-C7B0439B8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4c73014-2d47-4464-8eda-064c5291faa3"/>
    <ds:schemaRef ds:uri="0ccbd45e-a229-4bce-9265-cc4149b21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82DAC3-5D79-4A2E-8574-9243465ED87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dcmitype/"/>
    <ds:schemaRef ds:uri="94c73014-2d47-4464-8eda-064c5291faa3"/>
    <ds:schemaRef ds:uri="http://schemas.microsoft.com/office/infopath/2007/PartnerControls"/>
    <ds:schemaRef ds:uri="http://schemas.openxmlformats.org/package/2006/metadata/core-properties"/>
    <ds:schemaRef ds:uri="0ccbd45e-a229-4bce-9265-cc4149b21652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CZECHINVEST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Petr.Svoboda@agentura-api.org</dc:creator>
  <cp:keywords/>
  <dc:description/>
  <cp:lastModifiedBy>Součková Lucie</cp:lastModifiedBy>
  <cp:revision/>
  <dcterms:created xsi:type="dcterms:W3CDTF">2010-04-08T17:31:53Z</dcterms:created>
  <dcterms:modified xsi:type="dcterms:W3CDTF">2026-04-07T09:23:49Z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9dbf13-dba3-469b-a7af-e84a8c38b3fd_Enabled">
    <vt:lpwstr>true</vt:lpwstr>
  </property>
  <property fmtid="{D5CDD505-2E9C-101B-9397-08002B2CF9AE}" pid="3" name="MSIP_Label_d79dbf13-dba3-469b-a7af-e84a8c38b3fd_SetDate">
    <vt:lpwstr>2022-07-01T11:45:09Z</vt:lpwstr>
  </property>
  <property fmtid="{D5CDD505-2E9C-101B-9397-08002B2CF9AE}" pid="4" name="MSIP_Label_d79dbf13-dba3-469b-a7af-e84a8c38b3fd_Method">
    <vt:lpwstr>Standard</vt:lpwstr>
  </property>
  <property fmtid="{D5CDD505-2E9C-101B-9397-08002B2CF9AE}" pid="5" name="MSIP_Label_d79dbf13-dba3-469b-a7af-e84a8c38b3fd_Name">
    <vt:lpwstr>Obecné</vt:lpwstr>
  </property>
  <property fmtid="{D5CDD505-2E9C-101B-9397-08002B2CF9AE}" pid="6" name="MSIP_Label_d79dbf13-dba3-469b-a7af-e84a8c38b3fd_SiteId">
    <vt:lpwstr>7f4d05a7-f98a-4578-9ef7-f80fe5d8a22b</vt:lpwstr>
  </property>
  <property fmtid="{D5CDD505-2E9C-101B-9397-08002B2CF9AE}" pid="7" name="MSIP_Label_d79dbf13-dba3-469b-a7af-e84a8c38b3fd_ActionId">
    <vt:lpwstr>f98e2519-a660-46ef-851d-ec04af641a25</vt:lpwstr>
  </property>
  <property fmtid="{D5CDD505-2E9C-101B-9397-08002B2CF9AE}" pid="8" name="MSIP_Label_d79dbf13-dba3-469b-a7af-e84a8c38b3fd_ContentBits">
    <vt:lpwstr>0</vt:lpwstr>
  </property>
  <property fmtid="{D5CDD505-2E9C-101B-9397-08002B2CF9AE}" pid="9" name="ContentTypeId">
    <vt:lpwstr>0x010100E487A6A7A824C94A914D13223D6172A4</vt:lpwstr>
  </property>
  <property fmtid="{D5CDD505-2E9C-101B-9397-08002B2CF9AE}" pid="10" name="Order">
    <vt:r8>3380200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MediaServiceImageTags">
    <vt:lpwstr/>
  </property>
</Properties>
</file>